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Y:\fund\صندوق با تضمین کیان\گزارش ماهانه\"/>
    </mc:Choice>
  </mc:AlternateContent>
  <xr:revisionPtr revIDLastSave="0" documentId="13_ncr:1_{8F8588D4-2A48-43B4-BD86-AFB23B5E5E72}" xr6:coauthVersionLast="47" xr6:coauthVersionMax="47" xr10:uidLastSave="{00000000-0000-0000-0000-000000000000}"/>
  <bookViews>
    <workbookView xWindow="-120" yWindow="-120" windowWidth="29040" windowHeight="15840" tabRatio="868" xr2:uid="{00000000-000D-0000-FFFF-FFFF00000000}"/>
  </bookViews>
  <sheets>
    <sheet name="روکش" sheetId="16" r:id="rId1"/>
    <sheet name=" سهام" sheetId="1" r:id="rId2"/>
    <sheet name="اوراق" sheetId="17" r:id="rId3"/>
    <sheet name="سپرده" sheetId="2" r:id="rId4"/>
    <sheet name="درآمدها" sheetId="11" r:id="rId5"/>
    <sheet name="سود اوراق بهادار و سپرده بانکی" sheetId="13" r:id="rId6"/>
    <sheet name="درآمد سود سهام" sheetId="18" r:id="rId7"/>
    <sheet name="درآمد ناشی ازفروش" sheetId="15" r:id="rId8"/>
    <sheet name="درآمد ناشی از تغییر قیمت اوراق " sheetId="14" r:id="rId9"/>
    <sheet name="درآمد سرمایه گذاری در سهام " sheetId="5" r:id="rId10"/>
    <sheet name="درآمد سرمایه گذاری در اوراق بها" sheetId="6" r:id="rId11"/>
    <sheet name="درآمد سپرده بانکی" sheetId="7" r:id="rId12"/>
    <sheet name="سایر درآمدها" sheetId="8" r:id="rId13"/>
  </sheets>
  <definedNames>
    <definedName name="_xlnm._FilterDatabase" localSheetId="1" hidden="1">' سهام'!$A$9:$W$9</definedName>
    <definedName name="_xlnm._FilterDatabase" localSheetId="11" hidden="1">'درآمد سپرده بانکی'!$A$7:$M$7</definedName>
    <definedName name="_xlnm._FilterDatabase" localSheetId="10" hidden="1">'درآمد سرمایه گذاری در اوراق بها'!$A$9:$Q$9</definedName>
    <definedName name="_xlnm._FilterDatabase" localSheetId="9" hidden="1">'درآمد سرمایه گذاری در سهام '!$A$10:$U$10</definedName>
    <definedName name="_xlnm._FilterDatabase" localSheetId="6" hidden="1">'درآمد سود سهام'!$A$7:$S$7</definedName>
    <definedName name="_xlnm._FilterDatabase" localSheetId="8" hidden="1">'درآمد ناشی از تغییر قیمت اوراق '!$A$6:$Q$6</definedName>
    <definedName name="_xlnm._FilterDatabase" localSheetId="7" hidden="1">'درآمد ناشی ازفروش'!$A$6:$Q$6</definedName>
    <definedName name="_xlnm._FilterDatabase" localSheetId="3" hidden="1">سپرده!$A$8:$S$8</definedName>
    <definedName name="_xlnm._FilterDatabase" localSheetId="5" hidden="1">'سود اوراق بهادار و سپرده بانکی'!$A$6:$R$6</definedName>
    <definedName name="_xlnm.Print_Area" localSheetId="1">' سهام'!$A$1:$W$20</definedName>
    <definedName name="_xlnm.Print_Area" localSheetId="2">اوراق!$A$1:$AG$11</definedName>
    <definedName name="_xlnm.Print_Area" localSheetId="11">'درآمد سپرده بانکی'!$A$1:$L$12</definedName>
    <definedName name="_xlnm.Print_Area" localSheetId="10">'درآمد سرمایه گذاری در اوراق بها'!$A$1:$Q$12</definedName>
    <definedName name="_xlnm.Print_Area" localSheetId="9">'درآمد سرمایه گذاری در سهام '!$A$1:$U$21</definedName>
    <definedName name="_xlnm.Print_Area" localSheetId="6">'درآمد سود سهام'!$A$1:$S$11</definedName>
    <definedName name="_xlnm.Print_Area" localSheetId="8">'درآمد ناشی از تغییر قیمت اوراق '!$A$1:$Q$20</definedName>
    <definedName name="_xlnm.Print_Area" localSheetId="7">'درآمد ناشی ازفروش'!$A$1:$Q$12</definedName>
    <definedName name="_xlnm.Print_Area" localSheetId="4">درآمدها!$A$1:$I$11</definedName>
    <definedName name="_xlnm.Print_Area" localSheetId="0">روکش!$A$1:$J$36</definedName>
    <definedName name="_xlnm.Print_Area" localSheetId="12">'سایر درآمدها'!$A$1:$E$11</definedName>
    <definedName name="_xlnm.Print_Area" localSheetId="3">سپرده!$A$1:$S$15</definedName>
    <definedName name="_xlnm.Print_Area" localSheetId="5">'سود اوراق بهادار و سپرده بانکی'!$A$1:$R$12</definedName>
    <definedName name="_xlnm.Print_Titles" localSheetId="1">' سهام'!$7:$9</definedName>
    <definedName name="_xlnm.Print_Titles" localSheetId="9">'درآمد سرمایه گذاری در سهام '!$7:$10</definedName>
    <definedName name="_xlnm.Print_Titles" localSheetId="8">'درآمد ناشی از تغییر قیمت اوراق '!$5:$6</definedName>
    <definedName name="_xlnm.Print_Titles" localSheetId="7">'درآمد ناشی ازفروش'!$5:$6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6" l="1"/>
  <c r="U12" i="5" l="1"/>
  <c r="U13" i="5"/>
  <c r="U14" i="5"/>
  <c r="U15" i="5"/>
  <c r="U16" i="5"/>
  <c r="U17" i="5"/>
  <c r="U18" i="5"/>
  <c r="U19" i="5"/>
  <c r="U11" i="5"/>
  <c r="K11" i="5"/>
  <c r="K12" i="5"/>
  <c r="K13" i="5"/>
  <c r="K14" i="5"/>
  <c r="K15" i="5"/>
  <c r="K16" i="5"/>
  <c r="K17" i="5"/>
  <c r="K18" i="5"/>
  <c r="K19" i="5"/>
  <c r="S12" i="5"/>
  <c r="S13" i="5"/>
  <c r="S14" i="5"/>
  <c r="S15" i="5"/>
  <c r="S16" i="5"/>
  <c r="S17" i="5"/>
  <c r="S18" i="5"/>
  <c r="S19" i="5"/>
  <c r="S11" i="5"/>
  <c r="I12" i="5"/>
  <c r="I13" i="5"/>
  <c r="I14" i="5"/>
  <c r="I15" i="5"/>
  <c r="I16" i="5"/>
  <c r="I17" i="5"/>
  <c r="I18" i="5"/>
  <c r="I19" i="5"/>
  <c r="I11" i="5"/>
  <c r="E21" i="14"/>
  <c r="S8" i="18"/>
  <c r="M8" i="18"/>
  <c r="R8" i="13"/>
  <c r="R9" i="13"/>
  <c r="R7" i="13"/>
  <c r="L8" i="13"/>
  <c r="L9" i="13"/>
  <c r="L7" i="13"/>
  <c r="U19" i="1"/>
  <c r="E10" i="8" l="1"/>
  <c r="C10" i="8"/>
  <c r="K11" i="7"/>
  <c r="I11" i="7"/>
  <c r="G11" i="7"/>
  <c r="E11" i="7"/>
  <c r="Q10" i="6"/>
  <c r="I10" i="6"/>
  <c r="S20" i="5"/>
  <c r="Q20" i="5"/>
  <c r="O20" i="5"/>
  <c r="M20" i="5"/>
  <c r="I20" i="5" l="1"/>
  <c r="G20" i="5"/>
  <c r="E20" i="5"/>
  <c r="C20" i="5"/>
  <c r="Q16" i="14"/>
  <c r="O16" i="14"/>
  <c r="M16" i="14"/>
  <c r="I16" i="14"/>
  <c r="G16" i="14"/>
  <c r="E16" i="14"/>
  <c r="Q8" i="15"/>
  <c r="O8" i="15"/>
  <c r="M8" i="15"/>
  <c r="I8" i="15"/>
  <c r="G8" i="15"/>
  <c r="E8" i="15"/>
  <c r="S10" i="2"/>
  <c r="S11" i="2"/>
  <c r="S12" i="2"/>
  <c r="S9" i="2"/>
  <c r="Q13" i="2"/>
  <c r="O13" i="2"/>
  <c r="M13" i="2"/>
  <c r="K13" i="2"/>
  <c r="W11" i="1"/>
  <c r="W12" i="1"/>
  <c r="W13" i="1"/>
  <c r="W14" i="1"/>
  <c r="W15" i="1"/>
  <c r="W16" i="1"/>
  <c r="W17" i="1"/>
  <c r="W18" i="1"/>
  <c r="W10" i="1"/>
  <c r="S19" i="1"/>
  <c r="M19" i="1"/>
  <c r="L19" i="1"/>
  <c r="J19" i="1"/>
  <c r="G19" i="1"/>
  <c r="E19" i="1"/>
  <c r="E10" i="11"/>
  <c r="I10" i="11" s="1"/>
  <c r="Q8" i="14"/>
  <c r="Q9" i="14"/>
  <c r="Q10" i="14"/>
  <c r="Q11" i="14"/>
  <c r="Q12" i="14"/>
  <c r="Q13" i="14"/>
  <c r="Q14" i="14"/>
  <c r="Q15" i="14"/>
  <c r="Q7" i="14"/>
  <c r="I8" i="14"/>
  <c r="I9" i="14"/>
  <c r="I10" i="14"/>
  <c r="I11" i="14"/>
  <c r="I12" i="14"/>
  <c r="I13" i="14"/>
  <c r="I14" i="14"/>
  <c r="I15" i="14"/>
  <c r="I7" i="14"/>
  <c r="D19" i="1"/>
  <c r="S13" i="2" l="1"/>
  <c r="W19" i="1"/>
  <c r="AG10" i="17"/>
  <c r="O11" i="6" l="1"/>
  <c r="M11" i="6"/>
  <c r="K11" i="6"/>
  <c r="G11" i="6"/>
  <c r="E11" i="6"/>
  <c r="C11" i="6"/>
  <c r="P10" i="13"/>
  <c r="N10" i="13"/>
  <c r="J10" i="13"/>
  <c r="H10" i="13"/>
  <c r="R10" i="13" l="1"/>
  <c r="I11" i="6"/>
  <c r="G8" i="7"/>
  <c r="G10" i="7"/>
  <c r="G9" i="7"/>
  <c r="E9" i="11"/>
  <c r="I9" i="11" s="1"/>
  <c r="K10" i="7"/>
  <c r="K8" i="7"/>
  <c r="K9" i="7"/>
  <c r="E8" i="11"/>
  <c r="I8" i="11" s="1"/>
  <c r="L10" i="13"/>
  <c r="AE10" i="17"/>
  <c r="AC10" i="17"/>
  <c r="W10" i="17"/>
  <c r="T10" i="17"/>
  <c r="Q9" i="18" l="1"/>
  <c r="M9" i="18" l="1"/>
  <c r="K9" i="18"/>
  <c r="I9" i="18"/>
  <c r="O9" i="18"/>
  <c r="S9" i="18"/>
  <c r="E7" i="11" l="1"/>
  <c r="I7" i="11" l="1"/>
  <c r="I11" i="11" s="1"/>
  <c r="E11" i="11"/>
  <c r="G7" i="11" s="1"/>
  <c r="Q10" i="13"/>
  <c r="J9" i="18"/>
  <c r="L9" i="18"/>
  <c r="N9" i="18"/>
  <c r="R9" i="18"/>
  <c r="G8" i="11" l="1"/>
  <c r="G9" i="11"/>
  <c r="G10" i="11"/>
  <c r="O10" i="17"/>
  <c r="Q10" i="17"/>
  <c r="G11" i="11" l="1"/>
  <c r="K20" i="5"/>
  <c r="U20" i="5"/>
  <c r="D11" i="6"/>
  <c r="F11" i="6"/>
  <c r="H11" i="6"/>
  <c r="J11" i="6"/>
  <c r="L11" i="6"/>
  <c r="N11" i="6"/>
  <c r="P11" i="6"/>
  <c r="A3" i="14" l="1"/>
  <c r="A3" i="17"/>
  <c r="A3" i="8" l="1"/>
  <c r="A3" i="7"/>
  <c r="A3" i="6"/>
  <c r="A3" i="5"/>
  <c r="A3" i="15"/>
  <c r="A3" i="13"/>
  <c r="A3" i="2" l="1"/>
  <c r="A3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Mehri Ghasabi</author>
  </authors>
  <commentList>
    <comment ref="A12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Mehri Ghasabi: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<sst xmlns="http://schemas.openxmlformats.org/spreadsheetml/2006/main" count="284" uniqueCount="124">
  <si>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</si>
  <si>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</si>
  <si>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</si>
  <si>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</si>
  <si>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</si>
  <si>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</si>
  <si>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</si>
  <si>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تغییرات طی دوره</t>
  </si>
  <si>
    <t>سپرده های بانکی</t>
  </si>
  <si>
    <t>شماره حساب</t>
  </si>
  <si>
    <t>نوع سپرده</t>
  </si>
  <si>
    <t>مشخصات حساب بانکی</t>
  </si>
  <si>
    <t>درآمد سود سهام</t>
  </si>
  <si>
    <t>درآمد تغییر ارزش</t>
  </si>
  <si>
    <t>درآمد فروش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</si>
  <si>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</si>
  <si>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</si>
  <si>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</si>
  <si>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</si>
  <si>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</si>
  <si>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</si>
  <si>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خالص ارزش فروش</t>
  </si>
  <si>
    <t>درصد به کل دارایی‌ها</t>
  </si>
  <si>
    <t>تاریخ سررسید</t>
  </si>
  <si>
    <t>سهام</t>
  </si>
  <si>
    <t>1- سرمایه گذاری ها</t>
  </si>
  <si>
    <t>1-1-سرمایه‌گذاری در سهام و حق تقدم سهام</t>
  </si>
  <si>
    <t>2- درآمد حاصل از سرمایه گذاری ها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</si>
  <si>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</si>
  <si>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</si>
  <si>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</si>
  <si>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</si>
  <si>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سایر درآمدها</t>
  </si>
  <si>
    <t>قیمت بازار هر سهم</t>
  </si>
  <si>
    <t>تاریخ افتتاح حساب</t>
  </si>
  <si>
    <t>نرخ سود علی الحساب</t>
  </si>
  <si>
    <t>افزایش</t>
  </si>
  <si>
    <t>کاهش</t>
  </si>
  <si>
    <t>شرح</t>
  </si>
  <si>
    <t>یادداشت</t>
  </si>
  <si>
    <t>هزینه تنزیل</t>
  </si>
  <si>
    <t>تاریخ دریافت سود</t>
  </si>
  <si>
    <t>خالص درآمد</t>
  </si>
  <si>
    <t>ارزش دفتری</t>
  </si>
  <si>
    <t>سود و زیان ناشی از تغییر قیمت</t>
  </si>
  <si>
    <t>ارزش دفتری برابر است با میانگین موزون خالص ارزش فروش هر سهم/ورقه در ابتدای دوره با خرید طی دوره ضربدر تعداد در پایان دوره</t>
  </si>
  <si>
    <t>خالص بهای فروش</t>
  </si>
  <si>
    <t>سود و زیان ناشی از فروش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</si>
  <si>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</si>
  <si>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</si>
  <si>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مبلغ فروش</t>
  </si>
  <si>
    <t xml:space="preserve">صورت وضعیت پرتفوی </t>
  </si>
  <si>
    <t>3-1- سرمایه‌گذاری در  سپرده‌ بانکی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</si>
  <si>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</si>
  <si>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</si>
  <si>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</si>
  <si>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</si>
  <si>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</si>
  <si>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</si>
  <si>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 xml:space="preserve"> </t>
  </si>
  <si>
    <t>.</t>
  </si>
  <si>
    <t>یادداشت الف</t>
  </si>
  <si>
    <t>یادداشت ب</t>
  </si>
  <si>
    <t>یادداشت ج</t>
  </si>
  <si>
    <t>ب- درآمد ناشی از تغییر قیمت اوراق بهادار</t>
  </si>
  <si>
    <t>ج- سود(زیان) حاصل از فروش اوراق بهادار</t>
  </si>
  <si>
    <t>د- سود اوراق بهادار با درآمد ثابت و سپرده بانکی</t>
  </si>
  <si>
    <t>یادداشت د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</si>
  <si>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</si>
  <si>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</si>
  <si>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</si>
  <si>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</si>
  <si>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تاریخ انتشار اوراق</t>
  </si>
  <si>
    <t>نرخ سود اسمی</t>
  </si>
  <si>
    <t>قیمت بازار هر ورقه</t>
  </si>
  <si>
    <t>گزارش وضعیت پرتفوی ماهانه</t>
  </si>
  <si>
    <t>‫پذیرفته شده در بورس یا فرابورس</t>
  </si>
  <si>
    <t>‫درآمد سود سهام</t>
  </si>
  <si>
    <t>‫اطلاعات مجمع</t>
  </si>
  <si>
    <t>‫طی دوره</t>
  </si>
  <si>
    <t>‫نام سهام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</si>
  <si>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</si>
  <si>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</si>
  <si>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</si>
  <si>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</si>
  <si>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</si>
  <si>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</si>
  <si>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‫جمع</t>
  </si>
  <si>
    <t>درصد از کل داراییها</t>
  </si>
  <si>
    <t>نرخ سود علیالحساب</t>
  </si>
  <si>
    <t>دارایی‌ها</t>
  </si>
  <si>
    <t>درآمدها</t>
  </si>
  <si>
    <t>کوتاه مدت</t>
  </si>
  <si>
    <t>-</t>
  </si>
  <si>
    <t>منتهی به 1402/03/31</t>
  </si>
  <si>
    <t>صندوق سرمایه گذاری با تضمین اصل سرمایه کیان</t>
  </si>
  <si>
    <t>برای ماه منتهی به 1402/03/31</t>
  </si>
  <si>
    <t>1402/02/31</t>
  </si>
  <si>
    <t>1402/03/31</t>
  </si>
  <si>
    <t>طی خرداد ماه</t>
  </si>
  <si>
    <t>از ابتدای سال مالی تا پایان خرداد ماه</t>
  </si>
  <si>
    <t>از ابتدای سال مالی تا خرداد ماه</t>
  </si>
  <si>
    <t>فولاد کاوه جنوب کیش (کاوه)</t>
  </si>
  <si>
    <t>سر. صبا تامین (صبا)</t>
  </si>
  <si>
    <t>سر. غدیر (وغدیر)</t>
  </si>
  <si>
    <t>صنایع پتروشیمی کرمانشاه (کرماشا)</t>
  </si>
  <si>
    <t>سر. صندوق بازنشستگی (وصندوق)</t>
  </si>
  <si>
    <t>پتروشیمی جم (جم)</t>
  </si>
  <si>
    <t>مبین انرژی خلیج فارس (مبین)</t>
  </si>
  <si>
    <t>توسعه معدنی و صنعتی صبانور (کنور)</t>
  </si>
  <si>
    <t>بانک خاورمیانه (وخاور)</t>
  </si>
  <si>
    <t>کوتاه مدت خاورمیانه</t>
  </si>
  <si>
    <t>کوتاه مدت پاسارگاد</t>
  </si>
  <si>
    <t>پاسارگاد209.8100.15644767.1 -کوتاه مدت</t>
  </si>
  <si>
    <t>پاسارگاد209.307.15644767.1</t>
  </si>
  <si>
    <t>100510810707074934</t>
  </si>
  <si>
    <t>209140156447671</t>
  </si>
  <si>
    <t>209.8100.15644767.1</t>
  </si>
  <si>
    <t>209.307.15644767.1</t>
  </si>
  <si>
    <t>درآمد حاصل از سرمایه­گذاری در سهام و حق تقدم سهام و صندوق‌های سرمایه‌گذاری</t>
  </si>
  <si>
    <t>کارمزد ابطال واحدهای سرمایه گذاری</t>
  </si>
  <si>
    <t>تعدیل کارمزد کارگزاری</t>
  </si>
  <si>
    <t>بلندمدت</t>
  </si>
  <si>
    <t>1402/03/27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</si>
</sst>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#,##0_-;[Red]\(#,##0\)"/>
    <numFmt numFmtId="166" formatCode="0.0%"/>
    <numFmt numFmtId="167" formatCode="_(* #,##0.0_);_(* \(#,##0.0\);_(* &quot;-&quot;??_);_(@_)"/>
  </numFmts>
  <fonts count="45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charset val="178"/>
      <scheme val="minor"/>
    </font>
    <font>
      <b/>
      <sz val="20"/>
      <color theme="1"/>
      <name val="B Mitra"/>
      <charset val="178"/>
    </font>
    <font>
      <sz val="20"/>
      <color theme="1"/>
      <name val="B Mitra"/>
      <charset val="178"/>
    </font>
    <font>
      <b/>
      <sz val="20"/>
      <color rgb="FF0062AC"/>
      <name val="B Mitra"/>
      <charset val="178"/>
    </font>
    <font>
      <sz val="20"/>
      <name val="B Mitra"/>
      <charset val="178"/>
    </font>
    <font>
      <b/>
      <sz val="16"/>
      <color theme="1"/>
      <name val="B Mitra"/>
      <charset val="178"/>
    </font>
    <font>
      <sz val="14"/>
      <color theme="1"/>
      <name val="B Mitra"/>
      <charset val="178"/>
    </font>
    <font>
      <b/>
      <sz val="16"/>
      <color rgb="FF0062AC"/>
      <name val="B Mitra"/>
      <charset val="178"/>
    </font>
    <font>
      <b/>
      <sz val="10"/>
      <color theme="1"/>
      <name val="B Mitra"/>
      <charset val="178"/>
    </font>
    <font>
      <sz val="12"/>
      <name val="B Mitra"/>
      <charset val="178"/>
    </font>
    <font>
      <sz val="11"/>
      <color theme="1"/>
      <name val="B Mitra"/>
      <charset val="178"/>
    </font>
    <font>
      <sz val="16"/>
      <color theme="1"/>
      <name val="B Mitra"/>
      <charset val="178"/>
    </font>
    <font>
      <sz val="10"/>
      <color theme="1"/>
      <name val="B Mitra"/>
      <charset val="178"/>
    </font>
    <font>
      <b/>
      <sz val="18"/>
      <color theme="1"/>
      <name val="B Mitra"/>
      <charset val="178"/>
    </font>
    <font>
      <b/>
      <sz val="12"/>
      <color theme="1"/>
      <name val="B Mitra"/>
      <charset val="178"/>
    </font>
    <font>
      <b/>
      <sz val="12"/>
      <color rgb="FF0062AC"/>
      <name val="B Mitra"/>
      <charset val="178"/>
    </font>
    <font>
      <sz val="12"/>
      <color theme="1"/>
      <name val="B Mitra"/>
      <charset val="178"/>
    </font>
    <font>
      <b/>
      <sz val="12"/>
      <color rgb="FFC00000"/>
      <name val="B Mitra"/>
      <charset val="178"/>
    </font>
    <font>
      <b/>
      <sz val="14"/>
      <color theme="1"/>
      <name val="B Mitra"/>
      <charset val="178"/>
    </font>
    <font>
      <b/>
      <sz val="14"/>
      <color rgb="FF000000"/>
      <name val="B Mitra"/>
      <charset val="178"/>
    </font>
    <font>
      <b/>
      <sz val="16"/>
      <color rgb="FF000000"/>
      <name val="B Mitra"/>
      <charset val="178"/>
    </font>
    <font>
      <sz val="16"/>
      <color rgb="FF000000"/>
      <name val="B Mitra"/>
      <charset val="178"/>
    </font>
    <font>
      <b/>
      <sz val="14"/>
      <color rgb="FF0062AC"/>
      <name val="B Mitra"/>
      <charset val="178"/>
    </font>
    <font>
      <sz val="14"/>
      <name val="B Mitra"/>
      <charset val="178"/>
    </font>
    <font>
      <b/>
      <sz val="12"/>
      <name val="B Mitra"/>
      <charset val="178"/>
    </font>
    <font>
      <b/>
      <sz val="12"/>
      <color rgb="FF000000"/>
      <name val="B Mitra"/>
      <charset val="178"/>
    </font>
    <font>
      <sz val="12"/>
      <color rgb="FF000000"/>
      <name val="B Mitra"/>
      <charset val="178"/>
    </font>
    <font>
      <sz val="14"/>
      <color rgb="FF000000"/>
      <name val="B Mitra"/>
      <charset val="178"/>
    </font>
    <font>
      <sz val="12"/>
      <name val="B Nazanin"/>
      <charset val="178"/>
    </font>
    <font>
      <b/>
      <sz val="26"/>
      <color theme="1"/>
      <name val="B Mitra"/>
      <charset val="178"/>
    </font>
    <font>
      <sz val="18"/>
      <name val="B Mitra"/>
      <charset val="178"/>
    </font>
    <font>
      <b/>
      <sz val="12"/>
      <color theme="1"/>
      <name val="B Nazanin"/>
      <charset val="178"/>
    </font>
    <font>
      <sz val="11"/>
      <color indexed="8"/>
      <name val="B Nazanin"/>
      <charset val="178"/>
    </font>
    <font>
      <b/>
      <sz val="12"/>
      <color rgb="FF0062AC"/>
      <name val="B Nazanin"/>
      <charset val="178"/>
    </font>
    <font>
      <b/>
      <sz val="16"/>
      <name val="B Mitra"/>
      <charset val="178"/>
    </font>
    <font>
      <b/>
      <sz val="10"/>
      <color rgb="FF000000"/>
      <name val="B Mitra"/>
      <charset val="178"/>
    </font>
    <font>
      <u/>
      <sz val="11"/>
      <color theme="10"/>
      <name val="Calibri"/>
      <family val="2"/>
      <scheme val="minor"/>
    </font>
    <font>
      <sz val="22"/>
      <color theme="1"/>
      <name val="B Mitra"/>
      <charset val="178"/>
    </font>
    <font>
      <sz val="14"/>
      <color rgb="FFFF0000"/>
      <name val="B Mitra"/>
      <charset val="178"/>
    </font>
    <font>
      <sz val="11"/>
      <color rgb="FFFF0000"/>
      <name val="B Mitra"/>
      <charset val="178"/>
    </font>
    <font>
      <b/>
      <sz val="9"/>
      <color rgb="FF2E2E2E"/>
      <name val="IranSansFaNum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BDB4A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rgb="FFC5C5C5"/>
      </left>
      <right/>
      <top/>
      <bottom/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40" fillId="0" borderId="0" applyNumberFormat="0" applyFill="0" applyBorder="0" applyAlignment="0" applyProtection="0"/>
  </cellStyleXfs>
  <cellXfs count="331">
    <xf numFmtId="0" fontId="0" fillId="0" borderId="0" xfId="0"/>
    <xf numFmtId="0" fontId="5" fillId="0" borderId="0" xfId="0" applyFont="1" applyAlignment="1">
      <alignment horizontal="center" vertical="center" wrapText="1" readingOrder="2"/>
    </xf>
    <xf numFmtId="0" fontId="5" fillId="0" borderId="0" xfId="0" applyFont="1" applyBorder="1" applyAlignment="1">
      <alignment vertical="center" wrapText="1" readingOrder="2"/>
    </xf>
    <xf numFmtId="164" fontId="5" fillId="0" borderId="0" xfId="1" applyNumberFormat="1" applyFont="1" applyBorder="1" applyAlignment="1">
      <alignment vertical="center" wrapText="1" readingOrder="2"/>
    </xf>
    <xf numFmtId="0" fontId="6" fillId="0" borderId="0" xfId="0" applyFont="1" applyAlignment="1">
      <alignment vertical="center" wrapText="1" readingOrder="2"/>
    </xf>
    <xf numFmtId="0" fontId="6" fillId="0" borderId="0" xfId="0" applyFont="1" applyBorder="1" applyAlignment="1">
      <alignment horizontal="center" vertical="center" readingOrder="2"/>
    </xf>
    <xf numFmtId="37" fontId="8" fillId="0" borderId="0" xfId="0" applyNumberFormat="1" applyFont="1" applyAlignment="1">
      <alignment horizontal="center" vertical="center"/>
    </xf>
    <xf numFmtId="0" fontId="10" fillId="0" borderId="0" xfId="0" applyFont="1"/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 wrapText="1" readingOrder="2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37" fontId="13" fillId="0" borderId="0" xfId="0" applyNumberFormat="1" applyFont="1" applyAlignment="1">
      <alignment horizontal="center" vertical="center"/>
    </xf>
    <xf numFmtId="10" fontId="13" fillId="0" borderId="0" xfId="0" applyNumberFormat="1" applyFont="1" applyAlignment="1">
      <alignment horizontal="center" vertical="center"/>
    </xf>
    <xf numFmtId="0" fontId="16" fillId="0" borderId="0" xfId="0" applyFont="1"/>
    <xf numFmtId="0" fontId="16" fillId="0" borderId="0" xfId="0" applyFont="1" applyAlignment="1"/>
    <xf numFmtId="0" fontId="20" fillId="0" borderId="0" xfId="0" applyFont="1"/>
    <xf numFmtId="0" fontId="20" fillId="0" borderId="1" xfId="0" applyFont="1" applyBorder="1"/>
    <xf numFmtId="164" fontId="20" fillId="0" borderId="1" xfId="1" applyNumberFormat="1" applyFont="1" applyBorder="1"/>
    <xf numFmtId="0" fontId="18" fillId="0" borderId="0" xfId="0" applyFont="1" applyAlignment="1">
      <alignment horizontal="center" vertical="center" wrapText="1" readingOrder="2"/>
    </xf>
    <xf numFmtId="0" fontId="18" fillId="0" borderId="0" xfId="0" applyFont="1" applyBorder="1" applyAlignment="1">
      <alignment vertical="center" wrapText="1" readingOrder="2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 wrapText="1" readingOrder="2"/>
    </xf>
    <xf numFmtId="0" fontId="20" fillId="0" borderId="0" xfId="0" applyFont="1" applyBorder="1" applyAlignment="1">
      <alignment vertical="center" wrapText="1" readingOrder="2"/>
    </xf>
    <xf numFmtId="0" fontId="20" fillId="0" borderId="0" xfId="0" applyFont="1" applyBorder="1" applyAlignment="1">
      <alignment horizontal="center"/>
    </xf>
    <xf numFmtId="0" fontId="20" fillId="0" borderId="1" xfId="0" applyFont="1" applyBorder="1" applyAlignment="1">
      <alignment vertical="center" wrapText="1" readingOrder="2"/>
    </xf>
    <xf numFmtId="0" fontId="20" fillId="0" borderId="0" xfId="0" applyFont="1" applyBorder="1"/>
    <xf numFmtId="37" fontId="13" fillId="0" borderId="0" xfId="0" applyNumberFormat="1" applyFont="1" applyAlignment="1">
      <alignment horizontal="right" vertical="center" wrapText="1"/>
    </xf>
    <xf numFmtId="37" fontId="13" fillId="0" borderId="0" xfId="0" applyNumberFormat="1" applyFont="1" applyAlignment="1">
      <alignment horizontal="center" vertical="center" wrapText="1"/>
    </xf>
    <xf numFmtId="164" fontId="20" fillId="0" borderId="2" xfId="1" applyNumberFormat="1" applyFont="1" applyBorder="1" applyAlignment="1">
      <alignment horizontal="center" vertical="center" readingOrder="2"/>
    </xf>
    <xf numFmtId="164" fontId="16" fillId="0" borderId="0" xfId="1" applyNumberFormat="1" applyFont="1"/>
    <xf numFmtId="164" fontId="16" fillId="0" borderId="0" xfId="0" applyNumberFormat="1" applyFont="1"/>
    <xf numFmtId="0" fontId="19" fillId="0" borderId="0" xfId="0" applyFont="1" applyAlignment="1">
      <alignment horizontal="right" vertical="center" readingOrder="2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164" fontId="20" fillId="0" borderId="1" xfId="1" applyNumberFormat="1" applyFont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18" fillId="0" borderId="0" xfId="0" applyFont="1" applyAlignment="1">
      <alignment horizontal="right" vertical="center" readingOrder="2"/>
    </xf>
    <xf numFmtId="49" fontId="20" fillId="0" borderId="0" xfId="0" applyNumberFormat="1" applyFont="1" applyAlignment="1">
      <alignment horizontal="center" vertical="center" readingOrder="2"/>
    </xf>
    <xf numFmtId="0" fontId="19" fillId="0" borderId="0" xfId="0" applyFont="1" applyAlignment="1">
      <alignment vertical="center" readingOrder="2"/>
    </xf>
    <xf numFmtId="2" fontId="18" fillId="0" borderId="0" xfId="0" applyNumberFormat="1" applyFont="1" applyAlignment="1">
      <alignment horizontal="center" vertical="center" readingOrder="2"/>
    </xf>
    <xf numFmtId="0" fontId="18" fillId="0" borderId="0" xfId="0" applyFont="1" applyAlignment="1">
      <alignment horizontal="center" vertical="center" readingOrder="2"/>
    </xf>
    <xf numFmtId="0" fontId="20" fillId="0" borderId="0" xfId="0" applyFont="1" applyAlignment="1">
      <alignment horizontal="right" vertical="center"/>
    </xf>
    <xf numFmtId="0" fontId="18" fillId="0" borderId="0" xfId="0" applyFont="1" applyBorder="1" applyAlignment="1">
      <alignment horizontal="center" vertical="center" readingOrder="2"/>
    </xf>
    <xf numFmtId="0" fontId="14" fillId="0" borderId="0" xfId="0" applyFont="1" applyAlignment="1">
      <alignment horizontal="right" vertical="center"/>
    </xf>
    <xf numFmtId="164" fontId="14" fillId="0" borderId="0" xfId="1" applyNumberFormat="1" applyFont="1"/>
    <xf numFmtId="164" fontId="10" fillId="0" borderId="0" xfId="1" applyNumberFormat="1" applyFont="1"/>
    <xf numFmtId="0" fontId="15" fillId="0" borderId="0" xfId="0" applyFont="1"/>
    <xf numFmtId="164" fontId="15" fillId="0" borderId="0" xfId="1" applyNumberFormat="1" applyFont="1"/>
    <xf numFmtId="165" fontId="15" fillId="0" borderId="0" xfId="1" applyNumberFormat="1" applyFont="1"/>
    <xf numFmtId="0" fontId="24" fillId="0" borderId="0" xfId="0" applyFont="1" applyBorder="1" applyAlignment="1">
      <alignment vertical="center" wrapText="1" readingOrder="2"/>
    </xf>
    <xf numFmtId="165" fontId="24" fillId="0" borderId="4" xfId="0" applyNumberFormat="1" applyFont="1" applyBorder="1" applyAlignment="1">
      <alignment horizontal="center" vertical="center" wrapText="1" readingOrder="2"/>
    </xf>
    <xf numFmtId="165" fontId="24" fillId="0" borderId="4" xfId="1" applyNumberFormat="1" applyFont="1" applyBorder="1" applyAlignment="1">
      <alignment horizontal="center" vertical="center" wrapText="1" readingOrder="2"/>
    </xf>
    <xf numFmtId="165" fontId="10" fillId="0" borderId="0" xfId="1" applyNumberFormat="1" applyFont="1"/>
    <xf numFmtId="165" fontId="10" fillId="0" borderId="0" xfId="1" applyNumberFormat="1" applyFont="1" applyFill="1"/>
    <xf numFmtId="165" fontId="10" fillId="0" borderId="1" xfId="1" applyNumberFormat="1" applyFont="1" applyBorder="1" applyAlignment="1">
      <alignment horizontal="center" vertical="center"/>
    </xf>
    <xf numFmtId="165" fontId="10" fillId="0" borderId="0" xfId="1" applyNumberFormat="1" applyFont="1" applyAlignment="1">
      <alignment horizontal="center" vertical="center"/>
    </xf>
    <xf numFmtId="165" fontId="10" fillId="0" borderId="1" xfId="1" applyNumberFormat="1" applyFont="1" applyBorder="1" applyAlignment="1">
      <alignment horizontal="center" vertical="center" wrapText="1"/>
    </xf>
    <xf numFmtId="165" fontId="10" fillId="0" borderId="1" xfId="1" applyNumberFormat="1" applyFont="1" applyBorder="1" applyAlignment="1">
      <alignment horizontal="right" vertical="center" wrapText="1"/>
    </xf>
    <xf numFmtId="165" fontId="10" fillId="0" borderId="1" xfId="1" applyNumberFormat="1" applyFont="1" applyFill="1" applyBorder="1" applyAlignment="1">
      <alignment horizontal="right" vertical="center" wrapText="1"/>
    </xf>
    <xf numFmtId="0" fontId="20" fillId="0" borderId="0" xfId="0" applyFont="1" applyAlignment="1"/>
    <xf numFmtId="165" fontId="22" fillId="0" borderId="0" xfId="1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4" fontId="10" fillId="0" borderId="1" xfId="1" applyNumberFormat="1" applyFont="1" applyBorder="1" applyAlignment="1">
      <alignment horizontal="center" vertical="center" wrapText="1"/>
    </xf>
    <xf numFmtId="164" fontId="10" fillId="0" borderId="0" xfId="1" applyNumberFormat="1" applyFont="1" applyAlignment="1">
      <alignment horizontal="center" vertical="center"/>
    </xf>
    <xf numFmtId="164" fontId="10" fillId="0" borderId="1" xfId="1" applyNumberFormat="1" applyFont="1" applyBorder="1" applyAlignment="1">
      <alignment horizontal="center" vertical="center"/>
    </xf>
    <xf numFmtId="37" fontId="27" fillId="0" borderId="0" xfId="0" applyNumberFormat="1" applyFont="1" applyAlignment="1">
      <alignment horizontal="center" vertical="center"/>
    </xf>
    <xf numFmtId="164" fontId="22" fillId="0" borderId="8" xfId="1" applyNumberFormat="1" applyFont="1" applyBorder="1" applyAlignment="1">
      <alignment horizontal="left" vertical="center"/>
    </xf>
    <xf numFmtId="165" fontId="14" fillId="0" borderId="0" xfId="1" applyNumberFormat="1" applyFont="1"/>
    <xf numFmtId="164" fontId="15" fillId="0" borderId="0" xfId="1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/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4" fontId="15" fillId="0" borderId="4" xfId="1" applyNumberFormat="1" applyFont="1" applyBorder="1" applyAlignment="1">
      <alignment horizontal="center" vertical="center" wrapText="1"/>
    </xf>
    <xf numFmtId="164" fontId="15" fillId="0" borderId="0" xfId="1" applyNumberFormat="1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64" fontId="20" fillId="0" borderId="0" xfId="1" applyNumberFormat="1" applyFont="1"/>
    <xf numFmtId="37" fontId="28" fillId="0" borderId="11" xfId="0" applyNumberFormat="1" applyFont="1" applyBorder="1" applyAlignment="1">
      <alignment horizontal="center" vertical="center" wrapText="1"/>
    </xf>
    <xf numFmtId="37" fontId="13" fillId="0" borderId="9" xfId="0" applyNumberFormat="1" applyFont="1" applyBorder="1" applyAlignment="1">
      <alignment horizontal="center" vertical="center"/>
    </xf>
    <xf numFmtId="37" fontId="13" fillId="0" borderId="13" xfId="0" applyNumberFormat="1" applyFont="1" applyBorder="1" applyAlignment="1">
      <alignment horizontal="center" vertical="center"/>
    </xf>
    <xf numFmtId="0" fontId="18" fillId="0" borderId="0" xfId="0" applyFont="1"/>
    <xf numFmtId="0" fontId="18" fillId="0" borderId="0" xfId="0" applyFont="1" applyFill="1"/>
    <xf numFmtId="0" fontId="29" fillId="0" borderId="1" xfId="0" applyFont="1" applyBorder="1" applyAlignment="1">
      <alignment horizontal="right" vertical="center" wrapText="1" readingOrder="2"/>
    </xf>
    <xf numFmtId="0" fontId="29" fillId="0" borderId="0" xfId="0" applyFont="1" applyBorder="1" applyAlignment="1">
      <alignment vertical="center" wrapText="1" readingOrder="2"/>
    </xf>
    <xf numFmtId="0" fontId="29" fillId="0" borderId="1" xfId="0" applyFont="1" applyBorder="1" applyAlignment="1">
      <alignment horizontal="center" vertical="center" wrapText="1" readingOrder="2"/>
    </xf>
    <xf numFmtId="0" fontId="29" fillId="0" borderId="0" xfId="0" applyFont="1" applyAlignment="1">
      <alignment horizontal="center" vertical="center" wrapText="1" readingOrder="2"/>
    </xf>
    <xf numFmtId="0" fontId="30" fillId="0" borderId="0" xfId="0" applyFont="1" applyAlignment="1">
      <alignment horizontal="center" vertical="center" wrapText="1" readingOrder="2"/>
    </xf>
    <xf numFmtId="0" fontId="30" fillId="0" borderId="0" xfId="0" applyFont="1" applyAlignment="1">
      <alignment horizontal="right" vertical="center" wrapText="1" readingOrder="2"/>
    </xf>
    <xf numFmtId="3" fontId="20" fillId="0" borderId="0" xfId="0" applyNumberFormat="1" applyFont="1"/>
    <xf numFmtId="164" fontId="20" fillId="0" borderId="0" xfId="0" applyNumberFormat="1" applyFont="1"/>
    <xf numFmtId="0" fontId="10" fillId="0" borderId="0" xfId="0" applyFont="1" applyFill="1"/>
    <xf numFmtId="0" fontId="20" fillId="0" borderId="0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 readingOrder="2"/>
    </xf>
    <xf numFmtId="164" fontId="20" fillId="0" borderId="0" xfId="1" applyNumberFormat="1" applyFont="1" applyAlignment="1">
      <alignment vertical="center" wrapText="1"/>
    </xf>
    <xf numFmtId="164" fontId="20" fillId="0" borderId="3" xfId="1" applyNumberFormat="1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31" fillId="0" borderId="0" xfId="0" applyFont="1" applyAlignment="1">
      <alignment horizontal="right" vertical="center" wrapText="1" readingOrder="2"/>
    </xf>
    <xf numFmtId="0" fontId="31" fillId="0" borderId="0" xfId="0" applyFont="1" applyAlignment="1">
      <alignment horizontal="center" vertical="center" wrapText="1" readingOrder="2"/>
    </xf>
    <xf numFmtId="0" fontId="29" fillId="0" borderId="1" xfId="0" applyFont="1" applyBorder="1" applyAlignment="1">
      <alignment vertical="center" wrapText="1" readingOrder="2"/>
    </xf>
    <xf numFmtId="3" fontId="10" fillId="0" borderId="0" xfId="0" applyNumberFormat="1" applyFont="1"/>
    <xf numFmtId="164" fontId="10" fillId="0" borderId="0" xfId="0" applyNumberFormat="1" applyFont="1"/>
    <xf numFmtId="37" fontId="32" fillId="0" borderId="0" xfId="0" applyNumberFormat="1" applyFont="1" applyAlignment="1">
      <alignment horizontal="center" vertical="center" wrapText="1"/>
    </xf>
    <xf numFmtId="10" fontId="13" fillId="0" borderId="0" xfId="2" applyNumberFormat="1" applyFont="1" applyAlignment="1">
      <alignment horizontal="center" vertical="center"/>
    </xf>
    <xf numFmtId="10" fontId="13" fillId="0" borderId="8" xfId="2" applyNumberFormat="1" applyFont="1" applyBorder="1" applyAlignment="1">
      <alignment horizontal="center" vertical="center"/>
    </xf>
    <xf numFmtId="37" fontId="28" fillId="0" borderId="1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 readingOrder="2"/>
    </xf>
    <xf numFmtId="0" fontId="3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 readingOrder="2"/>
    </xf>
    <xf numFmtId="164" fontId="6" fillId="0" borderId="2" xfId="0" applyNumberFormat="1" applyFont="1" applyBorder="1" applyAlignment="1">
      <alignment horizontal="center" vertical="center" readingOrder="2"/>
    </xf>
    <xf numFmtId="10" fontId="8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0" fillId="0" borderId="0" xfId="0" applyFont="1" applyAlignment="1">
      <alignment vertical="center" wrapText="1"/>
    </xf>
    <xf numFmtId="164" fontId="31" fillId="0" borderId="0" xfId="1" applyNumberFormat="1" applyFont="1" applyBorder="1" applyAlignment="1">
      <alignment vertical="center" wrapText="1" readingOrder="2"/>
    </xf>
    <xf numFmtId="40" fontId="18" fillId="0" borderId="0" xfId="0" applyNumberFormat="1" applyFont="1" applyAlignment="1">
      <alignment horizontal="center" vertical="center" wrapText="1" readingOrder="2"/>
    </xf>
    <xf numFmtId="164" fontId="18" fillId="0" borderId="0" xfId="1" applyNumberFormat="1" applyFont="1" applyAlignment="1">
      <alignment horizontal="right" vertical="center" readingOrder="2"/>
    </xf>
    <xf numFmtId="164" fontId="18" fillId="0" borderId="1" xfId="1" applyNumberFormat="1" applyFont="1" applyBorder="1" applyAlignment="1">
      <alignment horizontal="right" vertical="center" readingOrder="2"/>
    </xf>
    <xf numFmtId="40" fontId="18" fillId="0" borderId="3" xfId="0" applyNumberFormat="1" applyFont="1" applyBorder="1" applyAlignment="1">
      <alignment horizontal="center" vertical="center" readingOrder="2"/>
    </xf>
    <xf numFmtId="0" fontId="15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6" fillId="0" borderId="0" xfId="0" applyFont="1"/>
    <xf numFmtId="0" fontId="37" fillId="0" borderId="0" xfId="0" applyFont="1" applyAlignment="1">
      <alignment horizontal="right" vertical="center" readingOrder="2"/>
    </xf>
    <xf numFmtId="0" fontId="9" fillId="0" borderId="0" xfId="0" applyFont="1" applyBorder="1" applyAlignment="1">
      <alignment horizontal="center" vertical="center" wrapText="1" readingOrder="2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0" fillId="0" borderId="0" xfId="0" applyFont="1" applyFill="1"/>
    <xf numFmtId="0" fontId="20" fillId="0" borderId="0" xfId="0" applyFont="1" applyAlignment="1">
      <alignment horizontal="center" vertical="center" wrapText="1"/>
    </xf>
    <xf numFmtId="164" fontId="6" fillId="0" borderId="0" xfId="1" applyNumberFormat="1" applyFont="1" applyBorder="1" applyAlignment="1">
      <alignment horizontal="center" vertical="center" wrapText="1" readingOrder="2"/>
    </xf>
    <xf numFmtId="164" fontId="6" fillId="0" borderId="0" xfId="1" applyNumberFormat="1" applyFont="1" applyBorder="1" applyAlignment="1">
      <alignment horizontal="center" vertical="center" readingOrder="2"/>
    </xf>
    <xf numFmtId="164" fontId="6" fillId="0" borderId="0" xfId="1" applyNumberFormat="1" applyFont="1" applyAlignment="1">
      <alignment vertical="center"/>
    </xf>
    <xf numFmtId="164" fontId="6" fillId="0" borderId="0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right" vertical="center" readingOrder="2"/>
    </xf>
    <xf numFmtId="10" fontId="6" fillId="0" borderId="2" xfId="2" applyNumberFormat="1" applyFont="1" applyBorder="1" applyAlignment="1">
      <alignment horizontal="center" vertical="center" readingOrder="2"/>
    </xf>
    <xf numFmtId="164" fontId="6" fillId="0" borderId="0" xfId="1" applyNumberFormat="1" applyFont="1" applyFill="1" applyAlignment="1">
      <alignment vertical="center"/>
    </xf>
    <xf numFmtId="10" fontId="6" fillId="0" borderId="0" xfId="2" applyNumberFormat="1" applyFont="1" applyAlignment="1">
      <alignment horizontal="center" vertical="center"/>
    </xf>
    <xf numFmtId="164" fontId="20" fillId="0" borderId="0" xfId="1" applyNumberFormat="1" applyFont="1" applyAlignment="1">
      <alignment vertical="center"/>
    </xf>
    <xf numFmtId="164" fontId="10" fillId="0" borderId="0" xfId="1" applyNumberFormat="1" applyFont="1" applyAlignment="1">
      <alignment vertical="center"/>
    </xf>
    <xf numFmtId="0" fontId="10" fillId="0" borderId="0" xfId="0" applyFont="1" applyAlignment="1">
      <alignment horizontal="right" vertical="center"/>
    </xf>
    <xf numFmtId="164" fontId="25" fillId="0" borderId="8" xfId="1" applyNumberFormat="1" applyFont="1" applyBorder="1" applyAlignment="1">
      <alignment horizontal="right" vertical="center" wrapText="1" readingOrder="2"/>
    </xf>
    <xf numFmtId="164" fontId="10" fillId="0" borderId="8" xfId="1" applyNumberFormat="1" applyFont="1" applyBorder="1" applyAlignment="1">
      <alignment vertical="center"/>
    </xf>
    <xf numFmtId="164" fontId="22" fillId="0" borderId="0" xfId="1" applyNumberFormat="1" applyFont="1" applyBorder="1" applyAlignment="1">
      <alignment horizontal="left" vertical="center"/>
    </xf>
    <xf numFmtId="164" fontId="15" fillId="0" borderId="0" xfId="1" applyNumberFormat="1" applyFont="1" applyAlignment="1">
      <alignment vertical="center"/>
    </xf>
    <xf numFmtId="164" fontId="9" fillId="0" borderId="8" xfId="1" applyNumberFormat="1" applyFont="1" applyBorder="1" applyAlignment="1">
      <alignment vertical="center"/>
    </xf>
    <xf numFmtId="37" fontId="38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165" fontId="15" fillId="0" borderId="0" xfId="1" applyNumberFormat="1" applyFont="1" applyAlignment="1">
      <alignment vertical="center"/>
    </xf>
    <xf numFmtId="165" fontId="15" fillId="0" borderId="0" xfId="0" applyNumberFormat="1" applyFont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164" fontId="16" fillId="0" borderId="0" xfId="1" applyNumberFormat="1" applyFont="1" applyAlignment="1">
      <alignment vertical="center"/>
    </xf>
    <xf numFmtId="165" fontId="16" fillId="0" borderId="0" xfId="1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0" fontId="24" fillId="0" borderId="4" xfId="0" applyFont="1" applyBorder="1" applyAlignment="1">
      <alignment horizontal="center" vertical="center" wrapText="1" readingOrder="2"/>
    </xf>
    <xf numFmtId="164" fontId="25" fillId="0" borderId="1" xfId="1" applyNumberFormat="1" applyFont="1" applyBorder="1" applyAlignment="1">
      <alignment horizontal="center" vertical="center" wrapText="1" readingOrder="2"/>
    </xf>
    <xf numFmtId="165" fontId="25" fillId="0" borderId="1" xfId="1" applyNumberFormat="1" applyFont="1" applyBorder="1" applyAlignment="1">
      <alignment horizontal="center" vertical="center" wrapText="1" readingOrder="2"/>
    </xf>
    <xf numFmtId="2" fontId="18" fillId="0" borderId="2" xfId="0" applyNumberFormat="1" applyFont="1" applyBorder="1" applyAlignment="1">
      <alignment horizontal="center" vertical="center" readingOrder="2"/>
    </xf>
    <xf numFmtId="38" fontId="18" fillId="0" borderId="10" xfId="0" applyNumberFormat="1" applyFont="1" applyBorder="1" applyAlignment="1">
      <alignment horizontal="right" vertical="center" readingOrder="2"/>
    </xf>
    <xf numFmtId="164" fontId="29" fillId="0" borderId="15" xfId="1" applyNumberFormat="1" applyFont="1" applyBorder="1" applyAlignment="1">
      <alignment horizontal="center" vertical="center" wrapText="1" readingOrder="2"/>
    </xf>
    <xf numFmtId="0" fontId="29" fillId="0" borderId="15" xfId="0" applyFont="1" applyBorder="1" applyAlignment="1">
      <alignment horizontal="center" vertical="center" wrapText="1" readingOrder="2"/>
    </xf>
    <xf numFmtId="164" fontId="18" fillId="0" borderId="8" xfId="1" applyNumberFormat="1" applyFont="1" applyBorder="1" applyAlignment="1">
      <alignment vertical="center"/>
    </xf>
    <xf numFmtId="164" fontId="12" fillId="0" borderId="8" xfId="1" applyNumberFormat="1" applyFont="1" applyBorder="1" applyAlignment="1">
      <alignment vertical="center"/>
    </xf>
    <xf numFmtId="0" fontId="19" fillId="0" borderId="0" xfId="0" applyFont="1" applyAlignment="1">
      <alignment horizontal="right" vertical="center" readingOrder="2"/>
    </xf>
    <xf numFmtId="10" fontId="8" fillId="0" borderId="0" xfId="2" applyNumberFormat="1" applyFont="1" applyAlignment="1">
      <alignment horizontal="center" vertical="center"/>
    </xf>
    <xf numFmtId="164" fontId="14" fillId="0" borderId="0" xfId="0" applyNumberFormat="1" applyFont="1"/>
    <xf numFmtId="164" fontId="41" fillId="0" borderId="0" xfId="1" applyNumberFormat="1" applyFont="1" applyAlignment="1">
      <alignment vertical="center"/>
    </xf>
    <xf numFmtId="0" fontId="41" fillId="0" borderId="0" xfId="0" applyFont="1" applyAlignment="1">
      <alignment vertical="center"/>
    </xf>
    <xf numFmtId="165" fontId="41" fillId="0" borderId="0" xfId="1" applyNumberFormat="1" applyFont="1" applyAlignment="1">
      <alignment vertical="center"/>
    </xf>
    <xf numFmtId="165" fontId="41" fillId="0" borderId="0" xfId="0" applyNumberFormat="1" applyFont="1" applyAlignment="1">
      <alignment vertical="center"/>
    </xf>
    <xf numFmtId="10" fontId="24" fillId="0" borderId="8" xfId="2" applyNumberFormat="1" applyFont="1" applyBorder="1" applyAlignment="1">
      <alignment horizontal="center" vertical="center" wrapText="1" readingOrder="2"/>
    </xf>
    <xf numFmtId="10" fontId="39" fillId="0" borderId="2" xfId="2" applyNumberFormat="1" applyFont="1" applyBorder="1" applyAlignment="1">
      <alignment horizontal="center" vertical="center" wrapText="1" readingOrder="2"/>
    </xf>
    <xf numFmtId="2" fontId="10" fillId="0" borderId="9" xfId="0" applyNumberFormat="1" applyFont="1" applyBorder="1" applyAlignment="1">
      <alignment vertical="center"/>
    </xf>
    <xf numFmtId="2" fontId="10" fillId="0" borderId="0" xfId="0" applyNumberFormat="1" applyFont="1" applyBorder="1" applyAlignment="1">
      <alignment vertical="center"/>
    </xf>
    <xf numFmtId="0" fontId="6" fillId="0" borderId="0" xfId="0" applyFont="1" applyFill="1" applyAlignment="1">
      <alignment vertical="center"/>
    </xf>
    <xf numFmtId="164" fontId="9" fillId="0" borderId="0" xfId="1" applyNumberFormat="1" applyFont="1" applyFill="1" applyAlignment="1">
      <alignment vertical="center"/>
    </xf>
    <xf numFmtId="37" fontId="38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164" fontId="14" fillId="0" borderId="0" xfId="1" applyNumberFormat="1" applyFont="1" applyAlignment="1"/>
    <xf numFmtId="3" fontId="35" fillId="0" borderId="0" xfId="0" applyNumberFormat="1" applyFont="1" applyAlignment="1">
      <alignment horizontal="center"/>
    </xf>
    <xf numFmtId="38" fontId="21" fillId="0" borderId="14" xfId="1" applyNumberFormat="1" applyFont="1" applyFill="1" applyBorder="1" applyAlignment="1">
      <alignment horizontal="right" vertical="center" readingOrder="2"/>
    </xf>
    <xf numFmtId="164" fontId="42" fillId="0" borderId="0" xfId="1" applyNumberFormat="1" applyFont="1" applyAlignment="1">
      <alignment vertical="center"/>
    </xf>
    <xf numFmtId="0" fontId="10" fillId="0" borderId="0" xfId="0" applyFont="1" applyAlignment="1">
      <alignment vertical="center"/>
    </xf>
    <xf numFmtId="164" fontId="10" fillId="0" borderId="0" xfId="1" applyNumberFormat="1" applyFont="1" applyBorder="1" applyAlignment="1">
      <alignment vertical="center" wrapText="1"/>
    </xf>
    <xf numFmtId="164" fontId="10" fillId="0" borderId="0" xfId="1" applyNumberFormat="1" applyFont="1" applyBorder="1" applyAlignment="1">
      <alignment vertical="center"/>
    </xf>
    <xf numFmtId="165" fontId="10" fillId="0" borderId="0" xfId="1" applyNumberFormat="1" applyFont="1" applyAlignment="1"/>
    <xf numFmtId="165" fontId="10" fillId="0" borderId="0" xfId="1" applyNumberFormat="1" applyFont="1" applyAlignment="1">
      <alignment vertical="center"/>
    </xf>
    <xf numFmtId="164" fontId="6" fillId="0" borderId="0" xfId="1" applyNumberFormat="1" applyFont="1" applyAlignment="1">
      <alignment vertical="center" wrapText="1"/>
    </xf>
    <xf numFmtId="164" fontId="10" fillId="2" borderId="0" xfId="1" applyNumberFormat="1" applyFont="1" applyFill="1" applyAlignment="1">
      <alignment vertical="center"/>
    </xf>
    <xf numFmtId="164" fontId="35" fillId="0" borderId="0" xfId="0" applyNumberFormat="1" applyFont="1" applyAlignment="1">
      <alignment vertical="center" wrapText="1"/>
    </xf>
    <xf numFmtId="37" fontId="8" fillId="0" borderId="0" xfId="0" quotePrefix="1" applyNumberFormat="1" applyFont="1" applyAlignment="1">
      <alignment horizontal="center" vertical="center" wrapText="1"/>
    </xf>
    <xf numFmtId="164" fontId="22" fillId="0" borderId="8" xfId="1" applyNumberFormat="1" applyFont="1" applyBorder="1" applyAlignment="1">
      <alignment vertical="center"/>
    </xf>
    <xf numFmtId="0" fontId="10" fillId="0" borderId="0" xfId="0" quotePrefix="1" applyFont="1" applyAlignment="1">
      <alignment horizontal="right" vertical="center"/>
    </xf>
    <xf numFmtId="37" fontId="13" fillId="0" borderId="0" xfId="0" quotePrefix="1" applyNumberFormat="1" applyFont="1" applyAlignment="1">
      <alignment horizontal="right" vertical="center" wrapText="1"/>
    </xf>
    <xf numFmtId="37" fontId="34" fillId="0" borderId="0" xfId="0" quotePrefix="1" applyNumberFormat="1" applyFont="1" applyAlignment="1">
      <alignment horizontal="right" vertical="center" wrapText="1"/>
    </xf>
    <xf numFmtId="37" fontId="8" fillId="0" borderId="0" xfId="0" quotePrefix="1" applyNumberFormat="1" applyFont="1" applyAlignment="1">
      <alignment horizontal="right" vertical="center" wrapText="1"/>
    </xf>
    <xf numFmtId="164" fontId="18" fillId="0" borderId="1" xfId="1" applyNumberFormat="1" applyFont="1" applyBorder="1" applyAlignment="1">
      <alignment horizontal="center" vertical="center" wrapText="1" readingOrder="2"/>
    </xf>
    <xf numFmtId="164" fontId="20" fillId="0" borderId="0" xfId="1" applyNumberFormat="1" applyFont="1" applyAlignment="1">
      <alignment horizontal="center" vertical="center"/>
    </xf>
    <xf numFmtId="164" fontId="43" fillId="0" borderId="0" xfId="0" applyNumberFormat="1" applyFont="1"/>
    <xf numFmtId="0" fontId="20" fillId="0" borderId="0" xfId="0" applyFont="1" applyAlignment="1">
      <alignment vertical="center" wrapText="1"/>
    </xf>
    <xf numFmtId="3" fontId="6" fillId="0" borderId="0" xfId="1" applyNumberFormat="1" applyFont="1" applyAlignment="1">
      <alignment vertical="center"/>
    </xf>
    <xf numFmtId="2" fontId="20" fillId="0" borderId="0" xfId="0" applyNumberFormat="1" applyFont="1" applyAlignment="1">
      <alignment horizontal="center" vertical="center" wrapText="1"/>
    </xf>
    <xf numFmtId="43" fontId="20" fillId="0" borderId="0" xfId="1" applyNumberFormat="1" applyFont="1" applyAlignment="1">
      <alignment horizontal="center" vertical="center" wrapText="1" shrinkToFit="1"/>
    </xf>
    <xf numFmtId="43" fontId="20" fillId="0" borderId="0" xfId="1" applyNumberFormat="1" applyFont="1" applyAlignment="1">
      <alignment vertical="center"/>
    </xf>
    <xf numFmtId="43" fontId="20" fillId="0" borderId="8" xfId="1" applyNumberFormat="1" applyFont="1" applyBorder="1" applyAlignment="1">
      <alignment vertical="center"/>
    </xf>
    <xf numFmtId="166" fontId="8" fillId="0" borderId="0" xfId="0" applyNumberFormat="1" applyFont="1" applyFill="1" applyAlignment="1">
      <alignment horizontal="center" vertical="center"/>
    </xf>
    <xf numFmtId="9" fontId="24" fillId="0" borderId="8" xfId="2" applyNumberFormat="1" applyFont="1" applyBorder="1" applyAlignment="1">
      <alignment horizontal="center" vertical="center" wrapText="1" readingOrder="2"/>
    </xf>
    <xf numFmtId="167" fontId="10" fillId="0" borderId="0" xfId="1" applyNumberFormat="1" applyFont="1" applyAlignment="1">
      <alignment vertical="center"/>
    </xf>
    <xf numFmtId="3" fontId="44" fillId="0" borderId="0" xfId="0" applyNumberFormat="1" applyFont="1"/>
    <xf numFmtId="3" fontId="44" fillId="3" borderId="16" xfId="0" applyNumberFormat="1" applyFont="1" applyFill="1" applyBorder="1" applyAlignment="1">
      <alignment vertical="center"/>
    </xf>
    <xf numFmtId="3" fontId="44" fillId="4" borderId="0" xfId="0" applyNumberFormat="1" applyFont="1" applyFill="1" applyAlignment="1">
      <alignment vertical="center" wrapText="1"/>
    </xf>
    <xf numFmtId="3" fontId="44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33" fillId="0" borderId="0" xfId="0" applyFont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164" fontId="6" fillId="0" borderId="0" xfId="1" applyNumberFormat="1" applyFont="1" applyBorder="1" applyAlignment="1">
      <alignment horizontal="center" vertical="center" wrapText="1" readingOrder="2"/>
    </xf>
    <xf numFmtId="164" fontId="6" fillId="0" borderId="0" xfId="1" applyNumberFormat="1" applyFont="1" applyAlignment="1">
      <alignment horizontal="center" vertical="center" wrapText="1" readingOrder="2"/>
    </xf>
    <xf numFmtId="164" fontId="6" fillId="0" borderId="3" xfId="1" applyNumberFormat="1" applyFont="1" applyBorder="1" applyAlignment="1">
      <alignment horizontal="center" vertical="center" wrapText="1" readingOrder="2"/>
    </xf>
    <xf numFmtId="164" fontId="6" fillId="0" borderId="1" xfId="1" applyNumberFormat="1" applyFont="1" applyBorder="1" applyAlignment="1">
      <alignment horizontal="center" vertical="center" wrapText="1" readingOrder="2"/>
    </xf>
    <xf numFmtId="10" fontId="6" fillId="0" borderId="3" xfId="2" applyNumberFormat="1" applyFont="1" applyBorder="1" applyAlignment="1">
      <alignment horizontal="center" vertical="center" wrapText="1" readingOrder="2"/>
    </xf>
    <xf numFmtId="10" fontId="6" fillId="0" borderId="1" xfId="2" applyNumberFormat="1" applyFont="1" applyBorder="1" applyAlignment="1">
      <alignment horizontal="center" vertical="center" wrapText="1" readingOrder="2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 readingOrder="2"/>
    </xf>
    <xf numFmtId="0" fontId="6" fillId="0" borderId="1" xfId="0" applyFont="1" applyBorder="1" applyAlignment="1">
      <alignment horizontal="center" vertical="center" wrapText="1" readingOrder="2"/>
    </xf>
    <xf numFmtId="164" fontId="6" fillId="0" borderId="0" xfId="1" applyNumberFormat="1" applyFont="1" applyAlignment="1">
      <alignment horizontal="center" vertical="center"/>
    </xf>
    <xf numFmtId="164" fontId="6" fillId="0" borderId="3" xfId="1" applyNumberFormat="1" applyFont="1" applyBorder="1" applyAlignment="1">
      <alignment horizontal="center" vertical="center" readingOrder="2"/>
    </xf>
    <xf numFmtId="164" fontId="6" fillId="0" borderId="1" xfId="1" applyNumberFormat="1" applyFont="1" applyBorder="1" applyAlignment="1">
      <alignment horizontal="center" vertical="center" readingOrder="2"/>
    </xf>
    <xf numFmtId="164" fontId="6" fillId="0" borderId="0" xfId="1" applyNumberFormat="1" applyFont="1" applyBorder="1" applyAlignment="1">
      <alignment horizontal="center" vertical="center" readingOrder="2"/>
    </xf>
    <xf numFmtId="0" fontId="7" fillId="0" borderId="0" xfId="0" applyFont="1" applyAlignment="1">
      <alignment horizontal="right" vertical="center" readingOrder="2"/>
    </xf>
    <xf numFmtId="164" fontId="6" fillId="0" borderId="1" xfId="1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1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 readingOrder="2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 readingOrder="2"/>
    </xf>
    <xf numFmtId="0" fontId="11" fillId="0" borderId="0" xfId="0" applyFont="1" applyAlignment="1">
      <alignment horizontal="right" vertical="center" readingOrder="2"/>
    </xf>
    <xf numFmtId="0" fontId="9" fillId="0" borderId="1" xfId="0" applyFont="1" applyBorder="1" applyAlignment="1">
      <alignment horizontal="center"/>
    </xf>
    <xf numFmtId="0" fontId="20" fillId="0" borderId="0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 readingOrder="2"/>
    </xf>
    <xf numFmtId="0" fontId="18" fillId="0" borderId="1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0" fillId="0" borderId="3" xfId="0" applyFont="1" applyBorder="1" applyAlignment="1">
      <alignment horizontal="center" vertical="center" wrapText="1"/>
    </xf>
    <xf numFmtId="0" fontId="19" fillId="0" borderId="0" xfId="0" applyFont="1" applyAlignment="1">
      <alignment horizontal="right" vertical="center" readingOrder="2"/>
    </xf>
    <xf numFmtId="0" fontId="20" fillId="0" borderId="3" xfId="0" applyFont="1" applyBorder="1" applyAlignment="1">
      <alignment horizontal="center" vertical="center" readingOrder="2"/>
    </xf>
    <xf numFmtId="0" fontId="20" fillId="0" borderId="1" xfId="0" applyFont="1" applyBorder="1" applyAlignment="1">
      <alignment horizontal="center" vertical="center" readingOrder="2"/>
    </xf>
    <xf numFmtId="0" fontId="20" fillId="0" borderId="0" xfId="0" applyFont="1" applyBorder="1" applyAlignment="1">
      <alignment horizontal="center" vertical="center" wrapText="1" readingOrder="2"/>
    </xf>
    <xf numFmtId="0" fontId="20" fillId="0" borderId="1" xfId="0" applyFont="1" applyBorder="1" applyAlignment="1">
      <alignment horizontal="center" vertical="center" wrapText="1" readingOrder="2"/>
    </xf>
    <xf numFmtId="0" fontId="20" fillId="0" borderId="0" xfId="0" applyFont="1" applyAlignment="1">
      <alignment horizontal="center" vertical="center" wrapText="1" readingOrder="2"/>
    </xf>
    <xf numFmtId="164" fontId="20" fillId="0" borderId="0" xfId="1" applyNumberFormat="1" applyFont="1" applyBorder="1" applyAlignment="1">
      <alignment horizontal="center" vertical="center" readingOrder="2"/>
    </xf>
    <xf numFmtId="164" fontId="20" fillId="0" borderId="1" xfId="1" applyNumberFormat="1" applyFont="1" applyBorder="1" applyAlignment="1">
      <alignment horizontal="center" vertical="center" readingOrder="2"/>
    </xf>
    <xf numFmtId="0" fontId="15" fillId="0" borderId="1" xfId="0" applyFont="1" applyBorder="1" applyAlignment="1">
      <alignment horizontal="center"/>
    </xf>
    <xf numFmtId="164" fontId="24" fillId="0" borderId="1" xfId="1" applyNumberFormat="1" applyFont="1" applyBorder="1" applyAlignment="1">
      <alignment horizontal="center" vertical="center" wrapText="1" readingOrder="2"/>
    </xf>
    <xf numFmtId="37" fontId="28" fillId="0" borderId="11" xfId="0" applyNumberFormat="1" applyFont="1" applyBorder="1" applyAlignment="1">
      <alignment horizontal="center" vertical="center"/>
    </xf>
    <xf numFmtId="0" fontId="14" fillId="0" borderId="12" xfId="0" applyNumberFormat="1" applyFont="1" applyFill="1" applyBorder="1"/>
    <xf numFmtId="0" fontId="22" fillId="0" borderId="0" xfId="0" applyFont="1" applyAlignment="1">
      <alignment horizontal="center"/>
    </xf>
    <xf numFmtId="0" fontId="26" fillId="0" borderId="0" xfId="0" applyFont="1" applyAlignment="1">
      <alignment horizontal="right" vertical="center" readingOrder="2"/>
    </xf>
    <xf numFmtId="165" fontId="26" fillId="0" borderId="0" xfId="1" applyNumberFormat="1" applyFont="1" applyAlignment="1">
      <alignment horizontal="right" vertical="center" readingOrder="2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 readingOrder="2"/>
    </xf>
    <xf numFmtId="165" fontId="23" fillId="0" borderId="1" xfId="1" applyNumberFormat="1" applyFont="1" applyBorder="1" applyAlignment="1">
      <alignment horizontal="center" vertical="center" wrapText="1" readingOrder="2"/>
    </xf>
    <xf numFmtId="0" fontId="20" fillId="0" borderId="5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165" fontId="22" fillId="0" borderId="1" xfId="1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 readingOrder="2"/>
    </xf>
    <xf numFmtId="0" fontId="15" fillId="0" borderId="0" xfId="0" applyFont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65" fontId="15" fillId="0" borderId="3" xfId="1" applyNumberFormat="1" applyFont="1" applyBorder="1" applyAlignment="1">
      <alignment horizontal="center" vertical="center" wrapText="1"/>
    </xf>
    <xf numFmtId="165" fontId="15" fillId="0" borderId="0" xfId="1" applyNumberFormat="1" applyFont="1" applyBorder="1" applyAlignment="1">
      <alignment horizontal="center" vertical="center" wrapText="1"/>
    </xf>
    <xf numFmtId="165" fontId="15" fillId="0" borderId="0" xfId="1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164" fontId="24" fillId="0" borderId="3" xfId="1" applyNumberFormat="1" applyFont="1" applyBorder="1" applyAlignment="1">
      <alignment horizontal="center" vertical="center" wrapText="1" readingOrder="2"/>
    </xf>
    <xf numFmtId="164" fontId="24" fillId="0" borderId="0" xfId="1" applyNumberFormat="1" applyFont="1" applyBorder="1" applyAlignment="1">
      <alignment horizontal="center" vertical="center" wrapText="1" readingOrder="2"/>
    </xf>
    <xf numFmtId="165" fontId="24" fillId="0" borderId="3" xfId="1" applyNumberFormat="1" applyFont="1" applyBorder="1" applyAlignment="1">
      <alignment horizontal="center" vertical="center" wrapText="1" readingOrder="2"/>
    </xf>
    <xf numFmtId="165" fontId="24" fillId="0" borderId="0" xfId="1" applyNumberFormat="1" applyFont="1" applyBorder="1" applyAlignment="1">
      <alignment horizontal="center" vertical="center" wrapText="1" readingOrder="2"/>
    </xf>
    <xf numFmtId="0" fontId="24" fillId="0" borderId="3" xfId="0" applyFont="1" applyBorder="1" applyAlignment="1">
      <alignment horizontal="center" vertical="center" wrapText="1" readingOrder="2"/>
    </xf>
    <xf numFmtId="164" fontId="15" fillId="0" borderId="3" xfId="1" applyNumberFormat="1" applyFont="1" applyBorder="1" applyAlignment="1">
      <alignment horizontal="center" vertical="center" wrapText="1"/>
    </xf>
    <xf numFmtId="164" fontId="15" fillId="0" borderId="0" xfId="1" applyNumberFormat="1" applyFont="1" applyBorder="1" applyAlignment="1">
      <alignment horizontal="center" vertical="center" wrapText="1"/>
    </xf>
    <xf numFmtId="164" fontId="15" fillId="0" borderId="0" xfId="1" applyNumberFormat="1" applyFont="1" applyAlignment="1">
      <alignment horizontal="center" vertical="center" wrapText="1"/>
    </xf>
    <xf numFmtId="165" fontId="15" fillId="0" borderId="3" xfId="0" applyNumberFormat="1" applyFont="1" applyBorder="1" applyAlignment="1">
      <alignment horizontal="center" vertical="center" wrapText="1"/>
    </xf>
    <xf numFmtId="165" fontId="15" fillId="0" borderId="0" xfId="0" applyNumberFormat="1" applyFont="1" applyBorder="1" applyAlignment="1">
      <alignment horizontal="center" vertical="center" wrapText="1"/>
    </xf>
    <xf numFmtId="165" fontId="15" fillId="0" borderId="0" xfId="0" applyNumberFormat="1" applyFont="1" applyAlignment="1">
      <alignment horizontal="center" vertical="center" wrapText="1"/>
    </xf>
    <xf numFmtId="0" fontId="20" fillId="0" borderId="3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9" fillId="0" borderId="3" xfId="0" applyFont="1" applyBorder="1" applyAlignment="1">
      <alignment horizontal="center" vertical="center" wrapText="1" readingOrder="2"/>
    </xf>
    <xf numFmtId="0" fontId="29" fillId="0" borderId="0" xfId="0" applyFont="1" applyBorder="1" applyAlignment="1">
      <alignment horizontal="center" vertical="center" wrapText="1" readingOrder="2"/>
    </xf>
    <xf numFmtId="0" fontId="29" fillId="0" borderId="0" xfId="0" applyFont="1" applyAlignment="1">
      <alignment horizontal="center" vertical="center" wrapText="1" readingOrder="2"/>
    </xf>
    <xf numFmtId="0" fontId="29" fillId="0" borderId="1" xfId="0" applyFont="1" applyBorder="1" applyAlignment="1">
      <alignment horizontal="center" vertical="center" wrapText="1" readingOrder="2"/>
    </xf>
    <xf numFmtId="0" fontId="22" fillId="0" borderId="0" xfId="0" applyFont="1" applyFill="1" applyAlignment="1">
      <alignment horizontal="center"/>
    </xf>
    <xf numFmtId="0" fontId="29" fillId="0" borderId="4" xfId="0" applyFont="1" applyBorder="1" applyAlignment="1">
      <alignment horizontal="center" vertical="center" wrapText="1" readingOrder="2"/>
    </xf>
    <xf numFmtId="164" fontId="18" fillId="0" borderId="4" xfId="1" applyNumberFormat="1" applyFont="1" applyBorder="1" applyAlignment="1">
      <alignment horizontal="center" vertical="center" wrapText="1"/>
    </xf>
    <xf numFmtId="0" fontId="18" fillId="0" borderId="0" xfId="0" applyFont="1" applyFill="1" applyAlignment="1">
      <alignment horizontal="center"/>
    </xf>
    <xf numFmtId="164" fontId="6" fillId="0" borderId="2" xfId="1" applyNumberFormat="1" applyFont="1" applyFill="1" applyBorder="1" applyAlignment="1">
      <alignment horizontal="right" vertical="center" readingOrder="2"/>
    </xf>
    <xf numFmtId="3" fontId="14" fillId="0" borderId="0" xfId="0" applyNumberFormat="1" applyFont="1"/>
    <xf numFmtId="43" fontId="14" fillId="0" borderId="0" xfId="0" applyNumberFormat="1" applyFont="1"/>
    <xf numFmtId="164" fontId="29" fillId="0" borderId="0" xfId="1" applyNumberFormat="1" applyFont="1" applyBorder="1" applyAlignment="1">
      <alignment horizontal="right" vertical="center" wrapText="1" readingOrder="2"/>
    </xf>
  </cellXfs>
  <cellStyles count="5">
    <cellStyle name="Comma" xfId="1" builtinId="3"/>
    <cellStyle name="Hyperlink 2" xfId="4" xr:uid="{00000000-0005-0000-0000-000001000000}"/>
    <cellStyle name="Normal" xfId="0" builtinId="0"/>
    <cellStyle name="Normal 2" xfId="3" xr:uid="{00000000-0005-0000-0000-000003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9066</xdr:colOff>
      <xdr:row>4</xdr:row>
      <xdr:rowOff>142875</xdr:rowOff>
    </xdr:from>
    <xdr:to>
      <xdr:col>8</xdr:col>
      <xdr:colOff>579309</xdr:colOff>
      <xdr:row>17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0C7B3B1-C69C-4450-A32E-C5A9A55E6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230291" y="1019175"/>
          <a:ext cx="4837443" cy="27622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47625</xdr:rowOff>
    </xdr:from>
    <xdr:to>
      <xdr:col>10</xdr:col>
      <xdr:colOff>71870</xdr:colOff>
      <xdr:row>37</xdr:row>
      <xdr:rowOff>123825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A375876-EC2E-425A-8E97-7B1544F753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518530" y="47625"/>
          <a:ext cx="6167870" cy="798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8:M31"/>
  <sheetViews>
    <sheetView rightToLeft="1" tabSelected="1" view="pageBreakPreview" zoomScaleNormal="100" zoomScaleSheetLayoutView="100" workbookViewId="0">
      <selection activeCell="D32" sqref="D32"/>
    </sheetView>
  </sheetViews>
  <sheetFormatPr defaultColWidth="9.140625" defaultRowHeight="17.25" x14ac:dyDescent="0.4"/>
  <cols>
    <col min="1" max="16384" width="9.140625" style="21"/>
  </cols>
  <sheetData>
    <row r="18" spans="1:13" x14ac:dyDescent="0.4">
      <c r="M18" s="21" t="s">
        <v>59</v>
      </c>
    </row>
    <row r="24" spans="1:13" ht="15" customHeight="1" x14ac:dyDescent="0.4">
      <c r="A24" s="233" t="s">
        <v>75</v>
      </c>
      <c r="B24" s="233"/>
      <c r="C24" s="233"/>
      <c r="D24" s="233"/>
      <c r="E24" s="233"/>
      <c r="F24" s="233"/>
      <c r="G24" s="233"/>
      <c r="H24" s="233"/>
      <c r="I24" s="233"/>
      <c r="J24" s="233"/>
      <c r="K24" s="122"/>
      <c r="L24" s="122"/>
    </row>
    <row r="25" spans="1:13" ht="15" customHeight="1" x14ac:dyDescent="0.4">
      <c r="A25" s="233"/>
      <c r="B25" s="233"/>
      <c r="C25" s="233"/>
      <c r="D25" s="233"/>
      <c r="E25" s="233"/>
      <c r="F25" s="233"/>
      <c r="G25" s="233"/>
      <c r="H25" s="233"/>
      <c r="I25" s="233"/>
      <c r="J25" s="233"/>
      <c r="K25" s="122"/>
      <c r="L25" s="122"/>
    </row>
    <row r="26" spans="1:13" ht="15" customHeight="1" x14ac:dyDescent="0.4">
      <c r="A26" s="233"/>
      <c r="B26" s="233"/>
      <c r="C26" s="233"/>
      <c r="D26" s="233"/>
      <c r="E26" s="233"/>
      <c r="F26" s="233"/>
      <c r="G26" s="233"/>
      <c r="H26" s="233"/>
      <c r="I26" s="233"/>
      <c r="J26" s="233"/>
      <c r="K26" s="122"/>
      <c r="L26" s="122"/>
    </row>
    <row r="28" spans="1:13" ht="15" customHeight="1" x14ac:dyDescent="0.4">
      <c r="A28" s="233" t="s">
        <v>94</v>
      </c>
      <c r="B28" s="233"/>
      <c r="C28" s="233"/>
      <c r="D28" s="233"/>
      <c r="E28" s="233"/>
      <c r="F28" s="233"/>
      <c r="G28" s="233"/>
      <c r="H28" s="233"/>
      <c r="I28" s="233"/>
      <c r="J28" s="233"/>
      <c r="K28" s="233"/>
      <c r="L28" s="233"/>
    </row>
    <row r="29" spans="1:13" ht="15" customHeight="1" x14ac:dyDescent="0.4">
      <c r="A29" s="233"/>
      <c r="B29" s="233"/>
      <c r="C29" s="233"/>
      <c r="D29" s="233"/>
      <c r="E29" s="233"/>
      <c r="F29" s="233"/>
      <c r="G29" s="233"/>
      <c r="H29" s="233"/>
      <c r="I29" s="233"/>
      <c r="J29" s="233"/>
      <c r="K29" s="233"/>
      <c r="L29" s="233"/>
    </row>
    <row r="30" spans="1:13" ht="15" customHeight="1" x14ac:dyDescent="0.4">
      <c r="A30" s="233"/>
      <c r="B30" s="233"/>
      <c r="C30" s="233"/>
      <c r="D30" s="233"/>
      <c r="E30" s="233"/>
      <c r="F30" s="233"/>
      <c r="G30" s="233"/>
      <c r="H30" s="233"/>
      <c r="I30" s="233"/>
      <c r="J30" s="233"/>
      <c r="K30" s="233"/>
      <c r="L30" s="233"/>
    </row>
    <row r="31" spans="1:13" ht="15" customHeight="1" x14ac:dyDescent="0.4">
      <c r="A31" s="233"/>
      <c r="B31" s="233"/>
      <c r="C31" s="233"/>
      <c r="D31" s="233"/>
      <c r="E31" s="233"/>
      <c r="F31" s="233"/>
      <c r="G31" s="233"/>
      <c r="H31" s="233"/>
      <c r="I31" s="233"/>
      <c r="J31" s="233"/>
      <c r="K31" s="233"/>
      <c r="L31" s="233"/>
    </row>
  </sheetData>
  <mergeCells count="5">
    <mergeCell ref="A24:J26"/>
    <mergeCell ref="A28:J30"/>
    <mergeCell ref="K28:L30"/>
    <mergeCell ref="A31:J31"/>
    <mergeCell ref="K31:L31"/>
  </mergeCells>
  <printOptions horizontalCentered="1"/>
  <pageMargins left="0.25" right="0.25" top="0.75" bottom="0.75" header="0.3" footer="0.3"/>
  <pageSetup paperSize="9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X28"/>
  <sheetViews>
    <sheetView rightToLeft="1" view="pageBreakPreview" zoomScale="60" zoomScaleNormal="100" workbookViewId="0">
      <selection activeCell="O16" sqref="O16"/>
    </sheetView>
  </sheetViews>
  <sheetFormatPr defaultColWidth="9.140625" defaultRowHeight="15" x14ac:dyDescent="0.25"/>
  <cols>
    <col min="1" max="1" width="49.85546875" style="161" customWidth="1"/>
    <col min="2" max="2" width="1.28515625" style="161" customWidth="1"/>
    <col min="3" max="3" width="26.5703125" style="169" customWidth="1"/>
    <col min="4" max="4" width="1" style="161" customWidth="1"/>
    <col min="5" max="5" width="28.42578125" style="170" customWidth="1"/>
    <col min="6" max="6" width="1.42578125" style="170" customWidth="1"/>
    <col min="7" max="7" width="26.5703125" style="170" customWidth="1"/>
    <col min="8" max="8" width="1" style="171" customWidth="1"/>
    <col min="9" max="9" width="28.42578125" style="171" customWidth="1"/>
    <col min="10" max="10" width="2" style="171" customWidth="1"/>
    <col min="11" max="11" width="28.5703125" style="172" customWidth="1"/>
    <col min="12" max="12" width="1.5703125" style="161" customWidth="1"/>
    <col min="13" max="13" width="28.42578125" style="169" bestFit="1" customWidth="1"/>
    <col min="14" max="14" width="0.85546875" style="169" customWidth="1"/>
    <col min="15" max="15" width="28.42578125" style="170" bestFit="1" customWidth="1"/>
    <col min="16" max="16" width="0.85546875" style="170" customWidth="1"/>
    <col min="17" max="17" width="28.42578125" style="170" bestFit="1" customWidth="1"/>
    <col min="18" max="18" width="0.85546875" style="170" customWidth="1"/>
    <col min="19" max="19" width="27.140625" style="170" customWidth="1"/>
    <col min="20" max="20" width="1.42578125" style="170" customWidth="1"/>
    <col min="21" max="21" width="29.85546875" style="172" customWidth="1"/>
    <col min="22" max="16384" width="9.140625" style="161"/>
  </cols>
  <sheetData>
    <row r="1" spans="1:24" ht="27.75" x14ac:dyDescent="0.25">
      <c r="A1" s="303" t="s">
        <v>95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</row>
    <row r="2" spans="1:24" s="162" customFormat="1" ht="27.75" x14ac:dyDescent="0.25">
      <c r="A2" s="304" t="s">
        <v>57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</row>
    <row r="3" spans="1:24" ht="27.75" x14ac:dyDescent="0.25">
      <c r="A3" s="303" t="str">
        <f>' سهام'!A3:W3</f>
        <v>برای ماه منتهی به 1402/03/31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</row>
    <row r="5" spans="1:24" s="163" customFormat="1" ht="24.75" x14ac:dyDescent="0.25">
      <c r="A5" s="261" t="s">
        <v>28</v>
      </c>
      <c r="B5" s="261"/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</row>
    <row r="6" spans="1:24" s="163" customFormat="1" ht="9.75" customHeight="1" x14ac:dyDescent="0.25">
      <c r="C6" s="158"/>
      <c r="E6" s="164"/>
      <c r="F6" s="164"/>
      <c r="G6" s="164"/>
      <c r="H6" s="165"/>
      <c r="I6" s="165"/>
      <c r="J6" s="165"/>
      <c r="K6" s="166"/>
      <c r="M6" s="158"/>
      <c r="N6" s="158"/>
      <c r="O6" s="164"/>
      <c r="P6" s="164"/>
      <c r="Q6" s="164"/>
      <c r="R6" s="164"/>
      <c r="S6" s="164"/>
      <c r="T6" s="164"/>
      <c r="U6" s="166"/>
    </row>
    <row r="7" spans="1:24" s="163" customFormat="1" ht="27" customHeight="1" thickBot="1" x14ac:dyDescent="0.3">
      <c r="A7" s="167"/>
      <c r="B7" s="62"/>
      <c r="C7" s="295" t="s">
        <v>99</v>
      </c>
      <c r="D7" s="295"/>
      <c r="E7" s="295"/>
      <c r="F7" s="295"/>
      <c r="G7" s="295"/>
      <c r="H7" s="295"/>
      <c r="I7" s="295"/>
      <c r="J7" s="295"/>
      <c r="K7" s="295"/>
      <c r="L7" s="62"/>
      <c r="M7" s="295" t="s">
        <v>100</v>
      </c>
      <c r="N7" s="295"/>
      <c r="O7" s="295"/>
      <c r="P7" s="295"/>
      <c r="Q7" s="295"/>
      <c r="R7" s="295"/>
      <c r="S7" s="295"/>
      <c r="T7" s="295"/>
      <c r="U7" s="295"/>
    </row>
    <row r="8" spans="1:24" s="134" customFormat="1" ht="24.75" customHeight="1" x14ac:dyDescent="0.25">
      <c r="A8" s="297" t="s">
        <v>24</v>
      </c>
      <c r="B8" s="297"/>
      <c r="C8" s="305" t="s">
        <v>12</v>
      </c>
      <c r="D8" s="299"/>
      <c r="E8" s="307" t="s">
        <v>13</v>
      </c>
      <c r="F8" s="300"/>
      <c r="G8" s="307" t="s">
        <v>14</v>
      </c>
      <c r="H8" s="313"/>
      <c r="I8" s="309" t="s">
        <v>2</v>
      </c>
      <c r="J8" s="309"/>
      <c r="K8" s="309"/>
      <c r="L8" s="296"/>
      <c r="M8" s="305" t="s">
        <v>12</v>
      </c>
      <c r="N8" s="310"/>
      <c r="O8" s="307" t="s">
        <v>13</v>
      </c>
      <c r="P8" s="300"/>
      <c r="Q8" s="307" t="s">
        <v>14</v>
      </c>
      <c r="R8" s="300"/>
      <c r="S8" s="309" t="s">
        <v>2</v>
      </c>
      <c r="T8" s="309"/>
      <c r="U8" s="309"/>
    </row>
    <row r="9" spans="1:24" s="134" customFormat="1" ht="6" customHeight="1" thickBot="1" x14ac:dyDescent="0.3">
      <c r="A9" s="297"/>
      <c r="B9" s="297"/>
      <c r="C9" s="306"/>
      <c r="D9" s="297"/>
      <c r="E9" s="308"/>
      <c r="F9" s="301"/>
      <c r="G9" s="308"/>
      <c r="H9" s="314"/>
      <c r="I9" s="295"/>
      <c r="J9" s="295"/>
      <c r="K9" s="295"/>
      <c r="L9" s="296"/>
      <c r="M9" s="306"/>
      <c r="N9" s="311"/>
      <c r="O9" s="308"/>
      <c r="P9" s="301"/>
      <c r="Q9" s="308"/>
      <c r="R9" s="301"/>
      <c r="S9" s="295"/>
      <c r="T9" s="295"/>
      <c r="U9" s="295"/>
    </row>
    <row r="10" spans="1:24" s="134" customFormat="1" ht="42.75" customHeight="1" thickBot="1" x14ac:dyDescent="0.3">
      <c r="A10" s="298"/>
      <c r="B10" s="296"/>
      <c r="C10" s="174" t="s">
        <v>61</v>
      </c>
      <c r="D10" s="296"/>
      <c r="E10" s="175" t="s">
        <v>62</v>
      </c>
      <c r="F10" s="302"/>
      <c r="G10" s="175" t="s">
        <v>63</v>
      </c>
      <c r="H10" s="315"/>
      <c r="I10" s="63" t="s">
        <v>6</v>
      </c>
      <c r="J10" s="63"/>
      <c r="K10" s="173" t="s">
        <v>19</v>
      </c>
      <c r="L10" s="296"/>
      <c r="M10" s="174" t="s">
        <v>61</v>
      </c>
      <c r="N10" s="312"/>
      <c r="O10" s="175" t="s">
        <v>62</v>
      </c>
      <c r="P10" s="302"/>
      <c r="Q10" s="175" t="s">
        <v>63</v>
      </c>
      <c r="R10" s="302"/>
      <c r="S10" s="64" t="s">
        <v>6</v>
      </c>
      <c r="T10" s="64"/>
      <c r="U10" s="173" t="s">
        <v>19</v>
      </c>
    </row>
    <row r="11" spans="1:24" s="140" customFormat="1" ht="30.75" x14ac:dyDescent="0.25">
      <c r="A11" s="209" t="s">
        <v>102</v>
      </c>
      <c r="C11" s="150">
        <v>712392606</v>
      </c>
      <c r="D11" s="150"/>
      <c r="E11" s="150">
        <v>-950629015</v>
      </c>
      <c r="F11" s="150"/>
      <c r="G11" s="150">
        <v>0</v>
      </c>
      <c r="H11" s="150"/>
      <c r="I11" s="145">
        <f>C11+E11+G11</f>
        <v>-238236409</v>
      </c>
      <c r="J11" s="193"/>
      <c r="K11" s="224">
        <f>I11/درآمدها!$J$4</f>
        <v>-8.8500505860602305E-2</v>
      </c>
      <c r="L11" s="193"/>
      <c r="M11" s="150">
        <v>712392606</v>
      </c>
      <c r="N11" s="145"/>
      <c r="O11" s="145">
        <v>-950629015</v>
      </c>
      <c r="P11" s="145"/>
      <c r="Q11" s="145">
        <v>0</v>
      </c>
      <c r="R11" s="145"/>
      <c r="S11" s="145">
        <f>M11+O11+Q11</f>
        <v>-238236409</v>
      </c>
      <c r="T11" s="6"/>
      <c r="U11" s="224">
        <f>S11/درآمدها!$J$4</f>
        <v>-8.8500505860602305E-2</v>
      </c>
      <c r="V11" s="232"/>
      <c r="W11" s="232"/>
      <c r="X11" s="232"/>
    </row>
    <row r="12" spans="1:24" s="140" customFormat="1" ht="30.75" x14ac:dyDescent="0.25">
      <c r="A12" s="209" t="s">
        <v>103</v>
      </c>
      <c r="C12" s="150">
        <v>0</v>
      </c>
      <c r="D12" s="150"/>
      <c r="E12" s="150">
        <v>-74582456</v>
      </c>
      <c r="F12" s="150"/>
      <c r="G12" s="150">
        <v>0</v>
      </c>
      <c r="H12" s="150"/>
      <c r="I12" s="145">
        <f t="shared" ref="I12:I19" si="0">C12+E12+G12</f>
        <v>-74582456</v>
      </c>
      <c r="J12" s="193"/>
      <c r="K12" s="224">
        <f>I12/درآمدها!$J$4</f>
        <v>-2.7706029955841528E-2</v>
      </c>
      <c r="L12" s="193"/>
      <c r="M12" s="150">
        <v>0</v>
      </c>
      <c r="N12" s="145"/>
      <c r="O12" s="145">
        <v>-74582456</v>
      </c>
      <c r="P12" s="145"/>
      <c r="Q12" s="145">
        <v>0</v>
      </c>
      <c r="R12" s="145"/>
      <c r="S12" s="145">
        <f t="shared" ref="S12:S19" si="1">M12+O12+Q12</f>
        <v>-74582456</v>
      </c>
      <c r="T12" s="6"/>
      <c r="U12" s="224">
        <f>S12/درآمدها!$J$4</f>
        <v>-2.7706029955841528E-2</v>
      </c>
      <c r="V12" s="232"/>
      <c r="W12" s="232"/>
      <c r="X12" s="232"/>
    </row>
    <row r="13" spans="1:24" s="140" customFormat="1" ht="30.75" x14ac:dyDescent="0.25">
      <c r="A13" s="209" t="s">
        <v>104</v>
      </c>
      <c r="C13" s="150">
        <v>0</v>
      </c>
      <c r="D13" s="150"/>
      <c r="E13" s="150">
        <v>-85226831</v>
      </c>
      <c r="F13" s="150"/>
      <c r="G13" s="150">
        <v>0</v>
      </c>
      <c r="H13" s="150"/>
      <c r="I13" s="145">
        <f t="shared" si="0"/>
        <v>-85226831</v>
      </c>
      <c r="J13" s="193"/>
      <c r="K13" s="224">
        <f>I13/درآمدها!$J$4</f>
        <v>-3.1660222247540941E-2</v>
      </c>
      <c r="L13" s="193"/>
      <c r="M13" s="150">
        <v>0</v>
      </c>
      <c r="N13" s="145"/>
      <c r="O13" s="145">
        <v>-85226831</v>
      </c>
      <c r="P13" s="145"/>
      <c r="Q13" s="145">
        <v>0</v>
      </c>
      <c r="R13" s="145"/>
      <c r="S13" s="145">
        <f t="shared" si="1"/>
        <v>-85226831</v>
      </c>
      <c r="T13" s="6"/>
      <c r="U13" s="224">
        <f>S13/درآمدها!$J$4</f>
        <v>-3.1660222247540941E-2</v>
      </c>
      <c r="V13" s="232"/>
      <c r="W13" s="232"/>
      <c r="X13" s="232"/>
    </row>
    <row r="14" spans="1:24" s="140" customFormat="1" ht="30.75" x14ac:dyDescent="0.25">
      <c r="A14" s="209" t="s">
        <v>105</v>
      </c>
      <c r="C14" s="150">
        <v>0</v>
      </c>
      <c r="D14" s="150"/>
      <c r="E14" s="150">
        <v>-125933233</v>
      </c>
      <c r="F14" s="150"/>
      <c r="G14" s="150">
        <v>0</v>
      </c>
      <c r="H14" s="150"/>
      <c r="I14" s="145">
        <f t="shared" si="0"/>
        <v>-125933233</v>
      </c>
      <c r="J14" s="193"/>
      <c r="K14" s="224">
        <f>I14/درآمدها!$J$4</f>
        <v>-4.6781912437074621E-2</v>
      </c>
      <c r="L14" s="193"/>
      <c r="M14" s="150">
        <v>0</v>
      </c>
      <c r="N14" s="145"/>
      <c r="O14" s="145">
        <v>-125933233</v>
      </c>
      <c r="P14" s="145"/>
      <c r="Q14" s="145">
        <v>0</v>
      </c>
      <c r="R14" s="145"/>
      <c r="S14" s="145">
        <f t="shared" si="1"/>
        <v>-125933233</v>
      </c>
      <c r="T14" s="6"/>
      <c r="U14" s="224">
        <f>S14/درآمدها!$J$4</f>
        <v>-4.6781912437074621E-2</v>
      </c>
      <c r="V14" s="232"/>
      <c r="W14" s="232"/>
      <c r="X14" s="232"/>
    </row>
    <row r="15" spans="1:24" s="140" customFormat="1" ht="30.75" x14ac:dyDescent="0.25">
      <c r="A15" s="209" t="s">
        <v>106</v>
      </c>
      <c r="C15" s="150">
        <v>0</v>
      </c>
      <c r="D15" s="150"/>
      <c r="E15" s="150">
        <v>-126824057</v>
      </c>
      <c r="F15" s="150"/>
      <c r="G15" s="150">
        <v>0</v>
      </c>
      <c r="H15" s="150"/>
      <c r="I15" s="145">
        <f t="shared" si="0"/>
        <v>-126824057</v>
      </c>
      <c r="J15" s="193"/>
      <c r="K15" s="224">
        <f>I15/درآمدها!$J$4</f>
        <v>-4.7112837399231708E-2</v>
      </c>
      <c r="L15" s="193"/>
      <c r="M15" s="150">
        <v>0</v>
      </c>
      <c r="N15" s="145"/>
      <c r="O15" s="145">
        <v>-126824057</v>
      </c>
      <c r="P15" s="145"/>
      <c r="Q15" s="145">
        <v>0</v>
      </c>
      <c r="R15" s="145"/>
      <c r="S15" s="145">
        <f t="shared" si="1"/>
        <v>-126824057</v>
      </c>
      <c r="T15" s="6"/>
      <c r="U15" s="224">
        <f>S15/درآمدها!$J$4</f>
        <v>-4.7112837399231708E-2</v>
      </c>
      <c r="V15" s="232"/>
      <c r="W15" s="232"/>
      <c r="X15" s="232"/>
    </row>
    <row r="16" spans="1:24" s="140" customFormat="1" ht="30.75" x14ac:dyDescent="0.25">
      <c r="A16" s="209" t="s">
        <v>107</v>
      </c>
      <c r="C16" s="150">
        <v>0</v>
      </c>
      <c r="D16" s="150"/>
      <c r="E16" s="150">
        <v>-91117361</v>
      </c>
      <c r="F16" s="150"/>
      <c r="G16" s="150">
        <v>0</v>
      </c>
      <c r="H16" s="150"/>
      <c r="I16" s="145">
        <f t="shared" si="0"/>
        <v>-91117361</v>
      </c>
      <c r="J16" s="193"/>
      <c r="K16" s="224">
        <f>I16/درآمدها!$J$4</f>
        <v>-3.3848447326047117E-2</v>
      </c>
      <c r="L16" s="193"/>
      <c r="M16" s="150">
        <v>0</v>
      </c>
      <c r="N16" s="145"/>
      <c r="O16" s="145">
        <v>-91117361</v>
      </c>
      <c r="P16" s="145"/>
      <c r="Q16" s="145">
        <v>0</v>
      </c>
      <c r="R16" s="145"/>
      <c r="S16" s="145">
        <f t="shared" si="1"/>
        <v>-91117361</v>
      </c>
      <c r="T16" s="6"/>
      <c r="U16" s="224">
        <f>S16/درآمدها!$J$4</f>
        <v>-3.3848447326047117E-2</v>
      </c>
      <c r="V16" s="232"/>
      <c r="W16" s="232"/>
      <c r="X16" s="232"/>
    </row>
    <row r="17" spans="1:24" s="140" customFormat="1" ht="30.75" x14ac:dyDescent="0.25">
      <c r="A17" s="209" t="s">
        <v>108</v>
      </c>
      <c r="C17" s="150">
        <v>0</v>
      </c>
      <c r="D17" s="150"/>
      <c r="E17" s="150">
        <v>42222254</v>
      </c>
      <c r="F17" s="150"/>
      <c r="G17" s="150">
        <v>0</v>
      </c>
      <c r="H17" s="150"/>
      <c r="I17" s="145">
        <f t="shared" si="0"/>
        <v>42222254</v>
      </c>
      <c r="J17" s="193"/>
      <c r="K17" s="224">
        <f>I17/درآمدها!$J$4</f>
        <v>1.5684801719685254E-2</v>
      </c>
      <c r="L17" s="193"/>
      <c r="M17" s="150">
        <v>0</v>
      </c>
      <c r="N17" s="145"/>
      <c r="O17" s="145">
        <v>42222254</v>
      </c>
      <c r="P17" s="145"/>
      <c r="Q17" s="145">
        <v>0</v>
      </c>
      <c r="R17" s="145"/>
      <c r="S17" s="145">
        <f t="shared" si="1"/>
        <v>42222254</v>
      </c>
      <c r="T17" s="6"/>
      <c r="U17" s="224">
        <f>S17/درآمدها!$J$4</f>
        <v>1.5684801719685254E-2</v>
      </c>
      <c r="V17" s="232"/>
      <c r="W17" s="232"/>
      <c r="X17" s="232"/>
    </row>
    <row r="18" spans="1:24" s="140" customFormat="1" ht="30.75" x14ac:dyDescent="0.25">
      <c r="A18" s="209" t="s">
        <v>109</v>
      </c>
      <c r="C18" s="150">
        <v>0</v>
      </c>
      <c r="D18" s="150"/>
      <c r="E18" s="150">
        <v>-190004923</v>
      </c>
      <c r="F18" s="150"/>
      <c r="G18" s="150">
        <v>0</v>
      </c>
      <c r="H18" s="150"/>
      <c r="I18" s="145">
        <f t="shared" si="0"/>
        <v>-190004923</v>
      </c>
      <c r="J18" s="193"/>
      <c r="K18" s="224">
        <f>I18/درآمدها!$J$4</f>
        <v>-7.0583383421905052E-2</v>
      </c>
      <c r="L18" s="193"/>
      <c r="M18" s="150">
        <v>0</v>
      </c>
      <c r="N18" s="145"/>
      <c r="O18" s="145">
        <v>-190004923</v>
      </c>
      <c r="P18" s="145"/>
      <c r="Q18" s="145">
        <v>0</v>
      </c>
      <c r="R18" s="145"/>
      <c r="S18" s="145">
        <f t="shared" si="1"/>
        <v>-190004923</v>
      </c>
      <c r="T18" s="6"/>
      <c r="U18" s="224">
        <f>S18/درآمدها!$J$4</f>
        <v>-7.0583383421905052E-2</v>
      </c>
      <c r="V18" s="232"/>
      <c r="W18" s="232"/>
      <c r="X18" s="232"/>
    </row>
    <row r="19" spans="1:24" s="140" customFormat="1" ht="30.75" x14ac:dyDescent="0.25">
      <c r="A19" s="209" t="s">
        <v>110</v>
      </c>
      <c r="C19" s="150">
        <v>0</v>
      </c>
      <c r="D19" s="150"/>
      <c r="E19" s="150">
        <v>-4215603</v>
      </c>
      <c r="F19" s="150"/>
      <c r="G19" s="150">
        <v>0</v>
      </c>
      <c r="H19" s="150"/>
      <c r="I19" s="145">
        <f t="shared" si="0"/>
        <v>-4215603</v>
      </c>
      <c r="J19" s="193"/>
      <c r="K19" s="224">
        <f>I19/درآمدها!$J$4</f>
        <v>-1.5660200704564545E-3</v>
      </c>
      <c r="L19" s="193"/>
      <c r="M19" s="150">
        <v>0</v>
      </c>
      <c r="N19" s="145"/>
      <c r="O19" s="145">
        <v>-4215603</v>
      </c>
      <c r="P19" s="145"/>
      <c r="Q19" s="145">
        <v>0</v>
      </c>
      <c r="R19" s="145"/>
      <c r="S19" s="145">
        <f t="shared" si="1"/>
        <v>-4215603</v>
      </c>
      <c r="T19" s="6"/>
      <c r="U19" s="224">
        <f>S19/درآمدها!$J$4</f>
        <v>-1.5660200704564545E-3</v>
      </c>
      <c r="V19" s="232"/>
      <c r="W19" s="232"/>
      <c r="X19" s="232"/>
    </row>
    <row r="20" spans="1:24" s="168" customFormat="1" ht="25.5" customHeight="1" thickBot="1" x14ac:dyDescent="0.3">
      <c r="C20" s="159">
        <f>SUM(C11:C19)</f>
        <v>712392606</v>
      </c>
      <c r="D20" s="194">
        <v>0</v>
      </c>
      <c r="E20" s="159">
        <f>SUM(E11:E19)</f>
        <v>-1606311225</v>
      </c>
      <c r="F20" s="194">
        <v>0</v>
      </c>
      <c r="G20" s="159">
        <f>SUM(G11:G19)</f>
        <v>0</v>
      </c>
      <c r="H20" s="194">
        <v>0</v>
      </c>
      <c r="I20" s="159">
        <f>SUM(I11:I19)</f>
        <v>-893918619</v>
      </c>
      <c r="J20" s="195">
        <v>0</v>
      </c>
      <c r="K20" s="225">
        <f>SUM(K11:K19)</f>
        <v>-0.33207455699901456</v>
      </c>
      <c r="L20" s="196"/>
      <c r="M20" s="159">
        <f>SUM(M11:M19)</f>
        <v>712392606</v>
      </c>
      <c r="N20" s="145"/>
      <c r="O20" s="159">
        <f>SUM(O11:O19)</f>
        <v>-1606311225</v>
      </c>
      <c r="P20" s="145"/>
      <c r="Q20" s="159">
        <f>SUM(Q11:Q19)</f>
        <v>0</v>
      </c>
      <c r="R20" s="145"/>
      <c r="S20" s="159">
        <f>SUM(S11:S19)</f>
        <v>-893918619</v>
      </c>
      <c r="T20" s="160"/>
      <c r="U20" s="189">
        <f>SUM(U11:U19)</f>
        <v>-0.33207455699901456</v>
      </c>
    </row>
    <row r="21" spans="1:24" ht="25.5" customHeight="1" thickTop="1" x14ac:dyDescent="0.25">
      <c r="D21" s="145">
        <v>0</v>
      </c>
      <c r="F21" s="145">
        <v>0</v>
      </c>
      <c r="H21" s="145">
        <v>0</v>
      </c>
      <c r="J21" s="6">
        <v>0</v>
      </c>
      <c r="L21" s="140"/>
      <c r="N21" s="145"/>
      <c r="O21" s="171"/>
      <c r="P21" s="145"/>
      <c r="Q21" s="171"/>
      <c r="R21" s="145"/>
      <c r="S21" s="171"/>
      <c r="T21" s="171"/>
    </row>
    <row r="22" spans="1:24" s="185" customFormat="1" ht="33" x14ac:dyDescent="0.25"/>
    <row r="23" spans="1:24" s="185" customFormat="1" ht="33" x14ac:dyDescent="0.25"/>
    <row r="24" spans="1:24" s="185" customFormat="1" ht="33" x14ac:dyDescent="0.25"/>
    <row r="28" spans="1:24" ht="33" x14ac:dyDescent="0.25">
      <c r="D28" s="186"/>
      <c r="E28" s="187"/>
      <c r="F28" s="187"/>
      <c r="G28" s="187"/>
      <c r="H28" s="188"/>
    </row>
  </sheetData>
  <autoFilter ref="A10:U10" xr:uid="{00000000-0009-0000-0000-000009000000}">
    <sortState xmlns:xlrd2="http://schemas.microsoft.com/office/spreadsheetml/2017/richdata2" ref="A13:U53">
      <sortCondition descending="1" ref="S10"/>
    </sortState>
  </autoFilter>
  <mergeCells count="23">
    <mergeCell ref="A1:U1"/>
    <mergeCell ref="A2:U2"/>
    <mergeCell ref="A3:U3"/>
    <mergeCell ref="C8:C9"/>
    <mergeCell ref="E8:E9"/>
    <mergeCell ref="G8:G9"/>
    <mergeCell ref="M8:M9"/>
    <mergeCell ref="O8:O9"/>
    <mergeCell ref="Q8:Q9"/>
    <mergeCell ref="I8:K9"/>
    <mergeCell ref="S8:U9"/>
    <mergeCell ref="A5:U5"/>
    <mergeCell ref="N8:N10"/>
    <mergeCell ref="P8:P10"/>
    <mergeCell ref="R8:R10"/>
    <mergeCell ref="H8:H10"/>
    <mergeCell ref="M7:U7"/>
    <mergeCell ref="C7:K7"/>
    <mergeCell ref="L8:L10"/>
    <mergeCell ref="A8:A10"/>
    <mergeCell ref="B8:B10"/>
    <mergeCell ref="D8:D10"/>
    <mergeCell ref="F8:F10"/>
  </mergeCells>
  <printOptions horizontalCentered="1"/>
  <pageMargins left="0.25" right="0.25" top="0.75" bottom="0.75" header="0.3" footer="0.3"/>
  <pageSetup paperSize="9" scale="4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Q44"/>
  <sheetViews>
    <sheetView rightToLeft="1" view="pageBreakPreview" zoomScaleNormal="100" zoomScaleSheetLayoutView="100" workbookViewId="0">
      <selection activeCell="Q14" sqref="Q14"/>
    </sheetView>
  </sheetViews>
  <sheetFormatPr defaultColWidth="9.140625" defaultRowHeight="21.75" x14ac:dyDescent="0.5"/>
  <cols>
    <col min="1" max="1" width="32.5703125" style="7" customWidth="1"/>
    <col min="2" max="2" width="0.42578125" style="7" customWidth="1"/>
    <col min="3" max="3" width="17.5703125" style="7" bestFit="1" customWidth="1"/>
    <col min="4" max="4" width="0.7109375" style="7" customWidth="1"/>
    <col min="5" max="5" width="17.7109375" style="7" bestFit="1" customWidth="1"/>
    <col min="6" max="6" width="0.5703125" style="7" customWidth="1"/>
    <col min="7" max="7" width="17" style="7" bestFit="1" customWidth="1"/>
    <col min="8" max="8" width="0.5703125" style="7" customWidth="1"/>
    <col min="9" max="9" width="17.7109375" style="7" bestFit="1" customWidth="1"/>
    <col min="10" max="10" width="0.42578125" style="7" customWidth="1"/>
    <col min="11" max="11" width="17.5703125" style="7" bestFit="1" customWidth="1"/>
    <col min="12" max="12" width="0.5703125" style="7" customWidth="1"/>
    <col min="13" max="13" width="17.7109375" style="7" bestFit="1" customWidth="1"/>
    <col min="14" max="14" width="0.85546875" style="7" customWidth="1"/>
    <col min="15" max="15" width="19.28515625" style="7" bestFit="1" customWidth="1"/>
    <col min="16" max="16" width="0.5703125" style="7" customWidth="1"/>
    <col min="17" max="17" width="19.28515625" style="7" bestFit="1" customWidth="1"/>
    <col min="18" max="18" width="9.140625" style="7"/>
    <col min="19" max="19" width="12.7109375" style="7" bestFit="1" customWidth="1"/>
    <col min="20" max="16384" width="9.140625" style="7"/>
  </cols>
  <sheetData>
    <row r="1" spans="1:17" ht="21" customHeight="1" x14ac:dyDescent="0.55000000000000004">
      <c r="A1" s="283" t="s">
        <v>95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17" s="105" customFormat="1" ht="18" customHeight="1" x14ac:dyDescent="0.55000000000000004">
      <c r="A2" s="323" t="s">
        <v>57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</row>
    <row r="3" spans="1:17" ht="19.5" customHeight="1" x14ac:dyDescent="0.55000000000000004">
      <c r="A3" s="283" t="str">
        <f>' سهام'!A3:W3</f>
        <v>برای ماه منتهی به 1402/03/31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</row>
    <row r="4" spans="1:17" x14ac:dyDescent="0.5">
      <c r="A4" s="271" t="s">
        <v>29</v>
      </c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</row>
    <row r="5" spans="1:17" ht="4.5" customHeight="1" x14ac:dyDescent="0.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</row>
    <row r="6" spans="1:17" ht="22.5" customHeight="1" thickBot="1" x14ac:dyDescent="0.55000000000000004">
      <c r="A6" s="97"/>
      <c r="B6" s="98"/>
      <c r="C6" s="322" t="s">
        <v>99</v>
      </c>
      <c r="D6" s="322"/>
      <c r="E6" s="322"/>
      <c r="F6" s="322"/>
      <c r="G6" s="322"/>
      <c r="H6" s="322"/>
      <c r="I6" s="322"/>
      <c r="J6" s="31"/>
      <c r="K6" s="322" t="s">
        <v>100</v>
      </c>
      <c r="L6" s="322"/>
      <c r="M6" s="322"/>
      <c r="N6" s="322"/>
      <c r="O6" s="322"/>
      <c r="P6" s="322"/>
      <c r="Q6" s="322"/>
    </row>
    <row r="7" spans="1:17" ht="15.75" customHeight="1" x14ac:dyDescent="0.5">
      <c r="A7" s="316"/>
      <c r="B7" s="317"/>
      <c r="C7" s="319" t="s">
        <v>15</v>
      </c>
      <c r="D7" s="319"/>
      <c r="E7" s="319" t="s">
        <v>13</v>
      </c>
      <c r="F7" s="316"/>
      <c r="G7" s="319" t="s">
        <v>14</v>
      </c>
      <c r="H7" s="316"/>
      <c r="I7" s="319" t="s">
        <v>2</v>
      </c>
      <c r="J7" s="100"/>
      <c r="K7" s="319" t="s">
        <v>15</v>
      </c>
      <c r="L7" s="319"/>
      <c r="M7" s="319" t="s">
        <v>13</v>
      </c>
      <c r="N7" s="316"/>
      <c r="O7" s="319" t="s">
        <v>14</v>
      </c>
      <c r="P7" s="316"/>
      <c r="Q7" s="319" t="s">
        <v>2</v>
      </c>
    </row>
    <row r="8" spans="1:17" ht="12" customHeight="1" x14ac:dyDescent="0.5">
      <c r="A8" s="317"/>
      <c r="B8" s="317"/>
      <c r="C8" s="320"/>
      <c r="D8" s="320"/>
      <c r="E8" s="320"/>
      <c r="F8" s="317"/>
      <c r="G8" s="320"/>
      <c r="H8" s="317"/>
      <c r="I8" s="320"/>
      <c r="J8" s="100"/>
      <c r="K8" s="320"/>
      <c r="L8" s="320"/>
      <c r="M8" s="320"/>
      <c r="N8" s="317"/>
      <c r="O8" s="320"/>
      <c r="P8" s="317"/>
      <c r="Q8" s="320"/>
    </row>
    <row r="9" spans="1:17" ht="14.25" customHeight="1" thickBot="1" x14ac:dyDescent="0.55000000000000004">
      <c r="A9" s="318"/>
      <c r="B9" s="318"/>
      <c r="C9" s="113" t="s">
        <v>67</v>
      </c>
      <c r="D9" s="321"/>
      <c r="E9" s="113" t="s">
        <v>62</v>
      </c>
      <c r="F9" s="318"/>
      <c r="G9" s="113" t="s">
        <v>63</v>
      </c>
      <c r="H9" s="318"/>
      <c r="I9" s="322"/>
      <c r="J9" s="101"/>
      <c r="K9" s="113" t="s">
        <v>67</v>
      </c>
      <c r="L9" s="321"/>
      <c r="M9" s="113" t="s">
        <v>62</v>
      </c>
      <c r="N9" s="318"/>
      <c r="O9" s="113" t="s">
        <v>63</v>
      </c>
      <c r="P9" s="318"/>
      <c r="Q9" s="322"/>
    </row>
    <row r="10" spans="1:17" ht="21" customHeight="1" x14ac:dyDescent="0.5">
      <c r="A10" s="37" t="s">
        <v>93</v>
      </c>
      <c r="B10" s="21"/>
      <c r="C10" s="153">
        <v>0</v>
      </c>
      <c r="D10" s="153"/>
      <c r="E10" s="153">
        <v>0</v>
      </c>
      <c r="F10" s="153"/>
      <c r="G10" s="153">
        <v>0</v>
      </c>
      <c r="H10" s="153"/>
      <c r="I10" s="153">
        <f>C10+E10+G10</f>
        <v>0</v>
      </c>
      <c r="J10" s="153"/>
      <c r="K10" s="153">
        <v>0</v>
      </c>
      <c r="L10" s="153"/>
      <c r="M10" s="153">
        <v>0</v>
      </c>
      <c r="N10" s="153"/>
      <c r="O10" s="153">
        <v>0</v>
      </c>
      <c r="P10" s="153"/>
      <c r="Q10" s="153">
        <f>K10+M10+O10</f>
        <v>0</v>
      </c>
    </row>
    <row r="11" spans="1:17" ht="21" customHeight="1" thickBot="1" x14ac:dyDescent="0.55000000000000004">
      <c r="A11" s="111" t="s">
        <v>2</v>
      </c>
      <c r="B11" s="110"/>
      <c r="C11" s="180">
        <f>SUM(C10:C10)</f>
        <v>0</v>
      </c>
      <c r="D11" s="129">
        <f t="shared" ref="D11:P11" si="0">SUM(D10:D10)</f>
        <v>0</v>
      </c>
      <c r="E11" s="180">
        <f>SUM(E10:E10)</f>
        <v>0</v>
      </c>
      <c r="F11" s="129">
        <f t="shared" si="0"/>
        <v>0</v>
      </c>
      <c r="G11" s="180">
        <f>SUM(G10:G10)</f>
        <v>0</v>
      </c>
      <c r="H11" s="129">
        <f t="shared" si="0"/>
        <v>0</v>
      </c>
      <c r="I11" s="180">
        <f>SUM(I10:I10)</f>
        <v>0</v>
      </c>
      <c r="J11" s="129">
        <f t="shared" si="0"/>
        <v>0</v>
      </c>
      <c r="K11" s="180">
        <f>SUM(K10:K10)</f>
        <v>0</v>
      </c>
      <c r="L11" s="129">
        <f t="shared" si="0"/>
        <v>0</v>
      </c>
      <c r="M11" s="180">
        <f>SUM(M10:M10)</f>
        <v>0</v>
      </c>
      <c r="N11" s="129">
        <f t="shared" si="0"/>
        <v>0</v>
      </c>
      <c r="O11" s="180">
        <f>SUM(O10:O10)</f>
        <v>0</v>
      </c>
      <c r="P11" s="129">
        <f t="shared" si="0"/>
        <v>0</v>
      </c>
      <c r="Q11" s="180">
        <f>SUM(Q10:Q10)</f>
        <v>0</v>
      </c>
    </row>
    <row r="12" spans="1:17" ht="22.5" thickTop="1" x14ac:dyDescent="0.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</row>
    <row r="13" spans="1:17" s="153" customFormat="1" x14ac:dyDescent="0.25"/>
    <row r="14" spans="1:17" s="153" customFormat="1" x14ac:dyDescent="0.25"/>
    <row r="15" spans="1:17" s="153" customFormat="1" x14ac:dyDescent="0.25"/>
    <row r="17" spans="15:17" x14ac:dyDescent="0.5">
      <c r="O17" s="114"/>
      <c r="Q17" s="114"/>
    </row>
    <row r="18" spans="15:17" x14ac:dyDescent="0.5">
      <c r="O18" s="115"/>
      <c r="Q18" s="115"/>
    </row>
    <row r="44" spans="13:13" x14ac:dyDescent="0.5">
      <c r="M44" s="105"/>
    </row>
  </sheetData>
  <autoFilter ref="A9:Q9" xr:uid="{00000000-0009-0000-0000-00000A000000}">
    <sortState xmlns:xlrd2="http://schemas.microsoft.com/office/spreadsheetml/2017/richdata2" ref="A12:Q12">
      <sortCondition descending="1" ref="O9"/>
    </sortState>
  </autoFilter>
  <mergeCells count="22">
    <mergeCell ref="A1:Q1"/>
    <mergeCell ref="A2:Q2"/>
    <mergeCell ref="A3:Q3"/>
    <mergeCell ref="C7:C8"/>
    <mergeCell ref="E7:E8"/>
    <mergeCell ref="G7:G8"/>
    <mergeCell ref="K7:K8"/>
    <mergeCell ref="M7:M8"/>
    <mergeCell ref="O7:O8"/>
    <mergeCell ref="A4:Q4"/>
    <mergeCell ref="C6:I6"/>
    <mergeCell ref="K6:Q6"/>
    <mergeCell ref="L7:L9"/>
    <mergeCell ref="N7:N9"/>
    <mergeCell ref="F7:F9"/>
    <mergeCell ref="H7:H9"/>
    <mergeCell ref="A7:A9"/>
    <mergeCell ref="B7:B9"/>
    <mergeCell ref="D7:D9"/>
    <mergeCell ref="Q7:Q9"/>
    <mergeCell ref="I7:I9"/>
    <mergeCell ref="P7:P9"/>
  </mergeCells>
  <pageMargins left="0.25" right="0.25" top="0.75" bottom="0.75" header="0.3" footer="0.3"/>
  <pageSetup paperSize="9" scale="78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O42"/>
  <sheetViews>
    <sheetView rightToLeft="1" view="pageBreakPreview" zoomScaleNormal="100" zoomScaleSheetLayoutView="100" workbookViewId="0">
      <selection activeCell="E9" sqref="E9"/>
    </sheetView>
  </sheetViews>
  <sheetFormatPr defaultColWidth="9.140625" defaultRowHeight="21.75" x14ac:dyDescent="0.5"/>
  <cols>
    <col min="1" max="1" width="32.140625" style="7" customWidth="1"/>
    <col min="2" max="2" width="0.7109375" style="7" customWidth="1"/>
    <col min="3" max="3" width="22.85546875" style="7" customWidth="1"/>
    <col min="4" max="4" width="0.7109375" style="7" customWidth="1"/>
    <col min="5" max="5" width="18.42578125" style="58" customWidth="1"/>
    <col min="6" max="6" width="1.42578125" style="58" customWidth="1"/>
    <col min="7" max="7" width="21.7109375" style="58" customWidth="1"/>
    <col min="8" max="8" width="1.42578125" style="58" customWidth="1"/>
    <col min="9" max="9" width="26.140625" style="58" customWidth="1"/>
    <col min="10" max="10" width="1.28515625" style="7" customWidth="1"/>
    <col min="11" max="11" width="22" style="7" customWidth="1"/>
    <col min="12" max="12" width="0.7109375" style="7" customWidth="1"/>
    <col min="13" max="13" width="9.140625" style="7"/>
    <col min="14" max="14" width="9.7109375" style="7" customWidth="1"/>
    <col min="15" max="15" width="11.85546875" style="7" bestFit="1" customWidth="1"/>
    <col min="16" max="16384" width="9.140625" style="7"/>
  </cols>
  <sheetData>
    <row r="1" spans="1:15" ht="22.5" x14ac:dyDescent="0.55000000000000004">
      <c r="A1" s="283" t="s">
        <v>95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</row>
    <row r="2" spans="1:15" s="105" customFormat="1" ht="22.5" x14ac:dyDescent="0.55000000000000004">
      <c r="A2" s="323" t="s">
        <v>57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</row>
    <row r="3" spans="1:15" ht="22.5" x14ac:dyDescent="0.55000000000000004">
      <c r="A3" s="283" t="str">
        <f>' سهام'!A3:W3</f>
        <v>برای ماه منتهی به 1402/03/31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</row>
    <row r="4" spans="1:15" x14ac:dyDescent="0.5">
      <c r="A4" s="271" t="s">
        <v>30</v>
      </c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</row>
    <row r="5" spans="1:15" ht="22.5" thickBot="1" x14ac:dyDescent="0.55000000000000004">
      <c r="A5" s="27"/>
      <c r="B5" s="27"/>
      <c r="C5" s="27"/>
      <c r="D5" s="26"/>
      <c r="E5" s="28"/>
      <c r="F5" s="28"/>
      <c r="G5" s="28"/>
      <c r="H5" s="28"/>
      <c r="I5" s="28"/>
      <c r="J5" s="27"/>
      <c r="K5" s="27"/>
      <c r="L5" s="27"/>
    </row>
    <row r="6" spans="1:15" ht="37.5" customHeight="1" thickBot="1" x14ac:dyDescent="0.55000000000000004">
      <c r="A6" s="324" t="s">
        <v>20</v>
      </c>
      <c r="B6" s="324"/>
      <c r="C6" s="324"/>
      <c r="D6" s="106"/>
      <c r="E6" s="325" t="s">
        <v>99</v>
      </c>
      <c r="F6" s="325"/>
      <c r="G6" s="325"/>
      <c r="H6" s="325"/>
      <c r="I6" s="324" t="s">
        <v>100</v>
      </c>
      <c r="J6" s="324"/>
      <c r="K6" s="324"/>
      <c r="L6" s="324"/>
      <c r="M6" s="107"/>
    </row>
    <row r="7" spans="1:15" ht="37.5" x14ac:dyDescent="0.5">
      <c r="A7" s="179" t="s">
        <v>16</v>
      </c>
      <c r="B7" s="106"/>
      <c r="C7" s="179" t="s">
        <v>9</v>
      </c>
      <c r="D7" s="100"/>
      <c r="E7" s="178" t="s">
        <v>17</v>
      </c>
      <c r="F7" s="108"/>
      <c r="G7" s="178" t="s">
        <v>18</v>
      </c>
      <c r="H7" s="109"/>
      <c r="I7" s="178" t="s">
        <v>17</v>
      </c>
      <c r="J7" s="31"/>
      <c r="K7" s="179" t="s">
        <v>18</v>
      </c>
      <c r="L7" s="31"/>
      <c r="M7" s="110"/>
    </row>
    <row r="8" spans="1:15" ht="27" customHeight="1" x14ac:dyDescent="0.5">
      <c r="A8" s="116" t="s">
        <v>111</v>
      </c>
      <c r="B8" s="21"/>
      <c r="C8" s="20" t="s">
        <v>115</v>
      </c>
      <c r="D8" s="21"/>
      <c r="E8" s="152">
        <v>462180171</v>
      </c>
      <c r="F8" s="21"/>
      <c r="G8" s="23">
        <f>E8/E11</f>
        <v>0.13530163358315681</v>
      </c>
      <c r="H8" s="21"/>
      <c r="I8" s="152">
        <v>462180171</v>
      </c>
      <c r="J8" s="21"/>
      <c r="K8" s="23">
        <f>I8/I11</f>
        <v>0.13530163358315681</v>
      </c>
      <c r="L8" s="128"/>
      <c r="M8" s="110"/>
      <c r="N8" s="115"/>
      <c r="O8" s="115"/>
    </row>
    <row r="9" spans="1:15" ht="27" customHeight="1" x14ac:dyDescent="0.5">
      <c r="A9" s="116" t="s">
        <v>112</v>
      </c>
      <c r="B9" s="21"/>
      <c r="C9" s="20" t="s">
        <v>116</v>
      </c>
      <c r="D9" s="21"/>
      <c r="E9" s="152">
        <v>2853769973</v>
      </c>
      <c r="F9" s="21"/>
      <c r="G9" s="23">
        <f>E9/E11</f>
        <v>0.83543120939617566</v>
      </c>
      <c r="H9" s="21"/>
      <c r="I9" s="152">
        <v>2853769973</v>
      </c>
      <c r="J9" s="21"/>
      <c r="K9" s="23">
        <f>I9/I11</f>
        <v>0.83543120939617566</v>
      </c>
      <c r="L9" s="218"/>
      <c r="M9" s="110"/>
      <c r="N9" s="115"/>
      <c r="O9" s="115"/>
    </row>
    <row r="10" spans="1:15" ht="27" customHeight="1" thickBot="1" x14ac:dyDescent="0.55000000000000004">
      <c r="A10" s="116" t="s">
        <v>114</v>
      </c>
      <c r="B10" s="21"/>
      <c r="C10" s="20" t="s">
        <v>118</v>
      </c>
      <c r="D10" s="21"/>
      <c r="E10" s="152">
        <v>99974400</v>
      </c>
      <c r="F10" s="21"/>
      <c r="G10" s="23">
        <f>E10/E11</f>
        <v>2.9267157020667491E-2</v>
      </c>
      <c r="H10" s="21"/>
      <c r="I10" s="152">
        <v>99974400</v>
      </c>
      <c r="J10" s="21"/>
      <c r="K10" s="23">
        <f>I10/I11</f>
        <v>2.9267157020667491E-2</v>
      </c>
      <c r="L10" s="218"/>
      <c r="M10" s="110"/>
      <c r="N10" s="115"/>
      <c r="O10" s="115"/>
    </row>
    <row r="11" spans="1:15" ht="22.5" thickBot="1" x14ac:dyDescent="0.55000000000000004">
      <c r="A11" s="111" t="s">
        <v>2</v>
      </c>
      <c r="B11" s="110"/>
      <c r="D11" s="112"/>
      <c r="E11" s="181">
        <f>SUM(E8:E10)</f>
        <v>3415924544</v>
      </c>
      <c r="F11" s="21"/>
      <c r="G11" s="190">
        <f>SUM(G8:G10)</f>
        <v>1</v>
      </c>
      <c r="H11" s="21"/>
      <c r="I11" s="181">
        <f>SUM(I8:I10)</f>
        <v>3415924544</v>
      </c>
      <c r="J11" s="21"/>
      <c r="K11" s="190">
        <f>SUM(K8:K10)</f>
        <v>1</v>
      </c>
      <c r="L11" s="31"/>
      <c r="M11" s="110"/>
    </row>
    <row r="12" spans="1:15" ht="22.5" thickTop="1" x14ac:dyDescent="0.5">
      <c r="F12" s="21"/>
      <c r="H12" s="21"/>
      <c r="J12" s="21"/>
    </row>
    <row r="14" spans="1:15" x14ac:dyDescent="0.5">
      <c r="E14" s="153"/>
      <c r="I14" s="153"/>
    </row>
    <row r="42" spans="13:13" x14ac:dyDescent="0.5">
      <c r="M42" s="105"/>
    </row>
  </sheetData>
  <autoFilter ref="A7:M7" xr:uid="{00000000-0009-0000-0000-00000B000000}">
    <sortState xmlns:xlrd2="http://schemas.microsoft.com/office/spreadsheetml/2017/richdata2" ref="A8:M15">
      <sortCondition descending="1" ref="I7"/>
    </sortState>
  </autoFilter>
  <mergeCells count="7">
    <mergeCell ref="A6:C6"/>
    <mergeCell ref="E6:H6"/>
    <mergeCell ref="A4:L4"/>
    <mergeCell ref="I6:L6"/>
    <mergeCell ref="A1:L1"/>
    <mergeCell ref="A2:L2"/>
    <mergeCell ref="A3:L3"/>
  </mergeCells>
  <pageMargins left="0.7" right="0.7" top="0.75" bottom="0.75" header="0.3" footer="0.3"/>
  <pageSetup paperSize="9" scale="8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M42"/>
  <sheetViews>
    <sheetView rightToLeft="1" view="pageBreakPreview" zoomScaleNormal="100" zoomScaleSheetLayoutView="100" workbookViewId="0">
      <selection activeCell="B9" sqref="B9"/>
    </sheetView>
  </sheetViews>
  <sheetFormatPr defaultColWidth="9.140625" defaultRowHeight="18" x14ac:dyDescent="0.4"/>
  <cols>
    <col min="1" max="1" width="32.42578125" style="26" customWidth="1"/>
    <col min="2" max="2" width="1.42578125" style="26" customWidth="1"/>
    <col min="3" max="3" width="17.7109375" style="26" bestFit="1" customWidth="1"/>
    <col min="4" max="4" width="0.85546875" style="26" customWidth="1"/>
    <col min="5" max="5" width="18.140625" style="26" customWidth="1"/>
    <col min="6" max="16384" width="9.140625" style="26"/>
  </cols>
  <sheetData>
    <row r="1" spans="1:6" s="95" customFormat="1" ht="18.75" x14ac:dyDescent="0.45">
      <c r="A1" s="269" t="s">
        <v>95</v>
      </c>
      <c r="B1" s="269"/>
      <c r="C1" s="269"/>
      <c r="D1" s="269"/>
      <c r="E1" s="269"/>
    </row>
    <row r="2" spans="1:6" s="96" customFormat="1" ht="18.75" x14ac:dyDescent="0.45">
      <c r="A2" s="326" t="s">
        <v>57</v>
      </c>
      <c r="B2" s="326"/>
      <c r="C2" s="326"/>
      <c r="D2" s="326"/>
      <c r="E2" s="326"/>
    </row>
    <row r="3" spans="1:6" s="95" customFormat="1" ht="18.75" x14ac:dyDescent="0.45">
      <c r="A3" s="269" t="str">
        <f>' سهام'!A3:W3</f>
        <v>برای ماه منتهی به 1402/03/31</v>
      </c>
      <c r="B3" s="269"/>
      <c r="C3" s="269"/>
      <c r="D3" s="269"/>
      <c r="E3" s="269"/>
    </row>
    <row r="4" spans="1:6" ht="18.75" x14ac:dyDescent="0.4">
      <c r="A4" s="271" t="s">
        <v>31</v>
      </c>
      <c r="B4" s="271"/>
      <c r="C4" s="271"/>
      <c r="D4" s="271"/>
      <c r="E4" s="271"/>
    </row>
    <row r="5" spans="1:6" ht="49.5" customHeight="1" thickBot="1" x14ac:dyDescent="0.45">
      <c r="A5" s="97"/>
      <c r="B5" s="98"/>
      <c r="C5" s="99" t="s">
        <v>99</v>
      </c>
      <c r="D5" s="31"/>
      <c r="E5" s="99" t="s">
        <v>101</v>
      </c>
    </row>
    <row r="6" spans="1:6" ht="16.5" customHeight="1" x14ac:dyDescent="0.4">
      <c r="A6" s="316"/>
      <c r="B6" s="317"/>
      <c r="C6" s="319" t="s">
        <v>6</v>
      </c>
      <c r="D6" s="100"/>
      <c r="E6" s="319" t="s">
        <v>6</v>
      </c>
    </row>
    <row r="7" spans="1:6" ht="18.75" thickBot="1" x14ac:dyDescent="0.45">
      <c r="A7" s="318"/>
      <c r="B7" s="318"/>
      <c r="C7" s="322"/>
      <c r="D7" s="101"/>
      <c r="E7" s="322"/>
    </row>
    <row r="8" spans="1:6" ht="18.75" x14ac:dyDescent="0.4">
      <c r="A8" s="218" t="s">
        <v>120</v>
      </c>
      <c r="B8" s="218"/>
      <c r="C8" s="330">
        <v>43363611</v>
      </c>
      <c r="D8" s="102"/>
      <c r="E8" s="330">
        <v>43363611</v>
      </c>
      <c r="F8" s="104"/>
    </row>
    <row r="9" spans="1:6" ht="18.75" x14ac:dyDescent="0.4">
      <c r="A9" s="218" t="s">
        <v>121</v>
      </c>
      <c r="B9" s="218"/>
      <c r="C9" s="330">
        <v>5825072</v>
      </c>
      <c r="D9" s="102"/>
      <c r="E9" s="330">
        <v>5825072</v>
      </c>
      <c r="F9" s="104"/>
    </row>
    <row r="10" spans="1:6" ht="18.75" thickBot="1" x14ac:dyDescent="0.45">
      <c r="A10" s="102" t="s">
        <v>2</v>
      </c>
      <c r="B10" s="31"/>
      <c r="C10" s="181">
        <f>SUM(C8:C9)</f>
        <v>49188683</v>
      </c>
      <c r="D10" s="152"/>
      <c r="E10" s="181">
        <f>SUM(E8:E9)</f>
        <v>49188683</v>
      </c>
    </row>
    <row r="11" spans="1:6" ht="18.75" thickTop="1" x14ac:dyDescent="0.4">
      <c r="D11" s="152"/>
    </row>
    <row r="12" spans="1:6" x14ac:dyDescent="0.4">
      <c r="D12" s="152"/>
    </row>
    <row r="13" spans="1:6" x14ac:dyDescent="0.4">
      <c r="C13" s="103"/>
      <c r="E13" s="103"/>
    </row>
    <row r="14" spans="1:6" x14ac:dyDescent="0.4">
      <c r="C14" s="104"/>
    </row>
    <row r="15" spans="1:6" x14ac:dyDescent="0.4">
      <c r="C15" s="103"/>
      <c r="E15" s="104"/>
    </row>
    <row r="42" spans="13:13" x14ac:dyDescent="0.4">
      <c r="M42" s="141"/>
    </row>
  </sheetData>
  <mergeCells count="8">
    <mergeCell ref="A1:E1"/>
    <mergeCell ref="A2:E2"/>
    <mergeCell ref="A3:E3"/>
    <mergeCell ref="E6:E7"/>
    <mergeCell ref="C6:C7"/>
    <mergeCell ref="A4:E4"/>
    <mergeCell ref="A6:A7"/>
    <mergeCell ref="B6:B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24"/>
  <sheetViews>
    <sheetView rightToLeft="1" view="pageBreakPreview" topLeftCell="A4" zoomScale="60" zoomScaleNormal="100" workbookViewId="0">
      <selection activeCell="G18" sqref="G18"/>
    </sheetView>
  </sheetViews>
  <sheetFormatPr defaultColWidth="9.140625" defaultRowHeight="30.75" x14ac:dyDescent="0.25"/>
  <cols>
    <col min="1" max="1" width="36.7109375" style="140" customWidth="1"/>
    <col min="2" max="2" width="1.85546875" style="140" customWidth="1"/>
    <col min="3" max="3" width="22.5703125" style="145" customWidth="1"/>
    <col min="4" max="4" width="1.140625" style="145" customWidth="1"/>
    <col min="5" max="5" width="32" style="145" customWidth="1"/>
    <col min="6" max="6" width="1.42578125" style="145" customWidth="1"/>
    <col min="7" max="7" width="32.140625" style="145" customWidth="1"/>
    <col min="8" max="8" width="1.5703125" style="145" customWidth="1"/>
    <col min="9" max="9" width="20.5703125" style="145" bestFit="1" customWidth="1"/>
    <col min="10" max="10" width="29.140625" style="145" bestFit="1" customWidth="1"/>
    <col min="11" max="11" width="1.42578125" style="145" customWidth="1"/>
    <col min="12" max="12" width="20.7109375" style="145" customWidth="1"/>
    <col min="13" max="13" width="29.140625" style="145" customWidth="1"/>
    <col min="14" max="14" width="1.140625" style="145" customWidth="1"/>
    <col min="15" max="15" width="22.5703125" style="145" bestFit="1" customWidth="1"/>
    <col min="16" max="16" width="1.42578125" style="145" customWidth="1"/>
    <col min="17" max="17" width="18.7109375" style="145" customWidth="1"/>
    <col min="18" max="18" width="1.5703125" style="145" customWidth="1"/>
    <col min="19" max="19" width="32" style="145" bestFit="1" customWidth="1"/>
    <col min="20" max="20" width="1.85546875" style="145" customWidth="1"/>
    <col min="21" max="21" width="37.42578125" style="145" bestFit="1" customWidth="1"/>
    <col min="22" max="22" width="1.5703125" style="140" customWidth="1"/>
    <col min="23" max="23" width="21.85546875" style="151" customWidth="1"/>
    <col min="24" max="24" width="17" style="140" customWidth="1"/>
    <col min="25" max="25" width="13" style="140" bestFit="1" customWidth="1"/>
    <col min="26" max="26" width="21" style="140" bestFit="1" customWidth="1"/>
    <col min="27" max="16384" width="9.140625" style="140"/>
  </cols>
  <sheetData>
    <row r="1" spans="1:34" ht="31.5" x14ac:dyDescent="0.25">
      <c r="A1" s="242" t="s">
        <v>95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</row>
    <row r="2" spans="1:34" ht="31.5" x14ac:dyDescent="0.25">
      <c r="A2" s="242" t="s">
        <v>51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</row>
    <row r="3" spans="1:34" ht="31.5" x14ac:dyDescent="0.25">
      <c r="A3" s="242" t="s">
        <v>96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</row>
    <row r="4" spans="1:34" ht="31.5" x14ac:dyDescent="0.25">
      <c r="A4" s="249" t="s">
        <v>25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</row>
    <row r="5" spans="1:34" ht="31.5" x14ac:dyDescent="0.25">
      <c r="A5" s="249" t="s">
        <v>26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</row>
    <row r="7" spans="1:34" ht="36.75" customHeight="1" thickBot="1" x14ac:dyDescent="0.3">
      <c r="A7" s="1"/>
      <c r="B7" s="2"/>
      <c r="C7" s="234" t="s">
        <v>97</v>
      </c>
      <c r="D7" s="234"/>
      <c r="E7" s="234"/>
      <c r="F7" s="234"/>
      <c r="G7" s="234"/>
      <c r="H7" s="3"/>
      <c r="I7" s="250" t="s">
        <v>7</v>
      </c>
      <c r="J7" s="250"/>
      <c r="K7" s="250"/>
      <c r="L7" s="250"/>
      <c r="M7" s="250"/>
      <c r="O7" s="235" t="s">
        <v>98</v>
      </c>
      <c r="P7" s="235"/>
      <c r="Q7" s="235"/>
      <c r="R7" s="235"/>
      <c r="S7" s="235"/>
      <c r="T7" s="235"/>
      <c r="U7" s="235"/>
      <c r="V7" s="235"/>
      <c r="W7" s="235"/>
    </row>
    <row r="8" spans="1:34" ht="29.25" customHeight="1" x14ac:dyDescent="0.25">
      <c r="A8" s="243" t="s">
        <v>1</v>
      </c>
      <c r="B8" s="4"/>
      <c r="C8" s="248" t="s">
        <v>3</v>
      </c>
      <c r="D8" s="236"/>
      <c r="E8" s="248" t="s">
        <v>0</v>
      </c>
      <c r="F8" s="236"/>
      <c r="G8" s="238" t="s">
        <v>21</v>
      </c>
      <c r="H8" s="144"/>
      <c r="I8" s="245" t="s">
        <v>4</v>
      </c>
      <c r="J8" s="245"/>
      <c r="K8" s="146"/>
      <c r="L8" s="245" t="s">
        <v>5</v>
      </c>
      <c r="M8" s="245"/>
      <c r="O8" s="246" t="s">
        <v>3</v>
      </c>
      <c r="P8" s="236"/>
      <c r="Q8" s="238" t="s">
        <v>33</v>
      </c>
      <c r="R8" s="143"/>
      <c r="S8" s="246" t="s">
        <v>0</v>
      </c>
      <c r="T8" s="236"/>
      <c r="U8" s="238" t="s">
        <v>21</v>
      </c>
      <c r="V8" s="5"/>
      <c r="W8" s="240" t="s">
        <v>22</v>
      </c>
    </row>
    <row r="9" spans="1:34" ht="49.5" customHeight="1" thickBot="1" x14ac:dyDescent="0.3">
      <c r="A9" s="244"/>
      <c r="B9" s="4"/>
      <c r="C9" s="247"/>
      <c r="D9" s="237"/>
      <c r="E9" s="247"/>
      <c r="F9" s="237"/>
      <c r="G9" s="239"/>
      <c r="H9" s="144"/>
      <c r="I9" s="147" t="s">
        <v>3</v>
      </c>
      <c r="J9" s="147" t="s">
        <v>0</v>
      </c>
      <c r="K9" s="146"/>
      <c r="L9" s="147" t="s">
        <v>3</v>
      </c>
      <c r="M9" s="147" t="s">
        <v>50</v>
      </c>
      <c r="O9" s="247"/>
      <c r="P9" s="236"/>
      <c r="Q9" s="239"/>
      <c r="R9" s="143"/>
      <c r="S9" s="247"/>
      <c r="T9" s="236"/>
      <c r="U9" s="239"/>
      <c r="V9" s="5"/>
      <c r="W9" s="241"/>
    </row>
    <row r="10" spans="1:34" ht="28.5" customHeight="1" x14ac:dyDescent="0.2">
      <c r="A10" s="214" t="s">
        <v>102</v>
      </c>
      <c r="C10" s="145">
        <v>0</v>
      </c>
      <c r="D10" s="145">
        <v>0</v>
      </c>
      <c r="E10" s="145">
        <v>0</v>
      </c>
      <c r="G10" s="145">
        <v>0</v>
      </c>
      <c r="I10" s="145">
        <v>1205000</v>
      </c>
      <c r="J10" s="145">
        <v>13803347600</v>
      </c>
      <c r="K10" s="6"/>
      <c r="L10" s="145">
        <v>0</v>
      </c>
      <c r="M10" s="145">
        <v>0</v>
      </c>
      <c r="O10" s="145">
        <v>1205000</v>
      </c>
      <c r="Q10" s="219">
        <v>10730</v>
      </c>
      <c r="S10" s="145">
        <v>13803347600</v>
      </c>
      <c r="U10" s="145">
        <v>12852718585</v>
      </c>
      <c r="V10" s="6"/>
      <c r="W10" s="183">
        <f>U10/درآمدها!$J$5</f>
        <v>4.7404218163496645E-2</v>
      </c>
      <c r="X10" s="230"/>
      <c r="Y10" s="227"/>
      <c r="Z10" s="231"/>
      <c r="AA10" s="232"/>
      <c r="AB10" s="232"/>
      <c r="AC10" s="227"/>
      <c r="AD10" s="232"/>
      <c r="AE10" s="227"/>
      <c r="AF10" s="232"/>
      <c r="AG10" s="227"/>
      <c r="AH10" s="232"/>
    </row>
    <row r="11" spans="1:34" ht="28.5" customHeight="1" x14ac:dyDescent="0.2">
      <c r="A11" s="214" t="s">
        <v>103</v>
      </c>
      <c r="C11" s="145">
        <v>0</v>
      </c>
      <c r="D11" s="145">
        <v>0</v>
      </c>
      <c r="E11" s="145">
        <v>0</v>
      </c>
      <c r="G11" s="145">
        <v>0</v>
      </c>
      <c r="I11" s="145">
        <v>1900000</v>
      </c>
      <c r="J11" s="145">
        <v>7019313972</v>
      </c>
      <c r="K11" s="6"/>
      <c r="L11" s="145">
        <v>0</v>
      </c>
      <c r="M11" s="145">
        <v>0</v>
      </c>
      <c r="O11" s="145">
        <v>1900000</v>
      </c>
      <c r="Q11" s="219">
        <v>3677</v>
      </c>
      <c r="S11" s="145">
        <v>7019313972</v>
      </c>
      <c r="U11" s="145">
        <v>6944731516</v>
      </c>
      <c r="V11" s="6"/>
      <c r="W11" s="183">
        <f>U11/درآمدها!$J$5</f>
        <v>2.5614002648092275E-2</v>
      </c>
      <c r="X11" s="230"/>
      <c r="Y11" s="227"/>
      <c r="Z11" s="231"/>
      <c r="AA11" s="232"/>
      <c r="AB11" s="232"/>
      <c r="AC11" s="227"/>
      <c r="AD11" s="232"/>
      <c r="AE11" s="227"/>
      <c r="AF11" s="232"/>
      <c r="AG11" s="227"/>
      <c r="AH11" s="232"/>
    </row>
    <row r="12" spans="1:34" ht="28.5" customHeight="1" x14ac:dyDescent="0.2">
      <c r="A12" s="214" t="s">
        <v>104</v>
      </c>
      <c r="C12" s="145">
        <v>0</v>
      </c>
      <c r="D12" s="145">
        <v>0</v>
      </c>
      <c r="E12" s="145">
        <v>0</v>
      </c>
      <c r="G12" s="145">
        <v>0</v>
      </c>
      <c r="I12" s="145">
        <v>636000</v>
      </c>
      <c r="J12" s="145">
        <v>13766376745</v>
      </c>
      <c r="K12" s="6"/>
      <c r="L12" s="145">
        <v>0</v>
      </c>
      <c r="M12" s="145">
        <v>0</v>
      </c>
      <c r="O12" s="145">
        <v>636000</v>
      </c>
      <c r="Q12" s="219">
        <v>21640</v>
      </c>
      <c r="S12" s="145">
        <v>13766376745</v>
      </c>
      <c r="U12" s="145">
        <v>13681149914</v>
      </c>
      <c r="V12" s="6"/>
      <c r="W12" s="183">
        <f>U12/درآمدها!$J$5</f>
        <v>5.0459691540096017E-2</v>
      </c>
      <c r="X12" s="230"/>
      <c r="Y12" s="227"/>
      <c r="Z12" s="231"/>
      <c r="AA12" s="232"/>
      <c r="AB12" s="232"/>
      <c r="AC12" s="227"/>
      <c r="AD12" s="232"/>
      <c r="AE12" s="227"/>
      <c r="AF12" s="232"/>
      <c r="AG12" s="227"/>
      <c r="AH12" s="232"/>
    </row>
    <row r="13" spans="1:34" ht="28.5" customHeight="1" x14ac:dyDescent="0.2">
      <c r="A13" s="214" t="s">
        <v>105</v>
      </c>
      <c r="C13" s="145">
        <v>0</v>
      </c>
      <c r="D13" s="145">
        <v>0</v>
      </c>
      <c r="E13" s="145">
        <v>0</v>
      </c>
      <c r="G13" s="145">
        <v>0</v>
      </c>
      <c r="I13" s="145">
        <v>118000</v>
      </c>
      <c r="J13" s="145">
        <v>8335613257</v>
      </c>
      <c r="K13" s="6"/>
      <c r="L13" s="145">
        <v>0</v>
      </c>
      <c r="M13" s="145">
        <v>0</v>
      </c>
      <c r="O13" s="145">
        <v>118000</v>
      </c>
      <c r="Q13" s="219">
        <v>69990</v>
      </c>
      <c r="S13" s="145">
        <v>8335613257</v>
      </c>
      <c r="U13" s="145">
        <v>8209680024</v>
      </c>
      <c r="V13" s="6"/>
      <c r="W13" s="183">
        <f>U13/درآمدها!$J$5</f>
        <v>3.0279466584165967E-2</v>
      </c>
      <c r="X13" s="230"/>
      <c r="Y13" s="227"/>
      <c r="Z13" s="231"/>
      <c r="AA13" s="232"/>
      <c r="AB13" s="232"/>
      <c r="AC13" s="227"/>
      <c r="AD13" s="232"/>
      <c r="AE13" s="227"/>
      <c r="AF13" s="232"/>
      <c r="AG13" s="227"/>
      <c r="AH13" s="232"/>
    </row>
    <row r="14" spans="1:34" ht="28.5" customHeight="1" x14ac:dyDescent="0.2">
      <c r="A14" s="214" t="s">
        <v>106</v>
      </c>
      <c r="C14" s="145">
        <v>0</v>
      </c>
      <c r="D14" s="145">
        <v>0</v>
      </c>
      <c r="E14" s="145">
        <v>0</v>
      </c>
      <c r="G14" s="145">
        <v>0</v>
      </c>
      <c r="I14" s="145">
        <v>494000</v>
      </c>
      <c r="J14" s="145">
        <v>9506083428</v>
      </c>
      <c r="K14" s="6"/>
      <c r="L14" s="145">
        <v>0</v>
      </c>
      <c r="M14" s="145">
        <v>0</v>
      </c>
      <c r="O14" s="145">
        <v>494000</v>
      </c>
      <c r="Q14" s="219">
        <v>19100</v>
      </c>
      <c r="S14" s="145">
        <v>9506083428</v>
      </c>
      <c r="U14" s="145">
        <v>9379259371</v>
      </c>
      <c r="V14" s="6"/>
      <c r="W14" s="183">
        <f>U14/درآمدها!$J$5</f>
        <v>3.459318388514334E-2</v>
      </c>
      <c r="X14" s="230"/>
      <c r="Y14" s="227"/>
      <c r="Z14" s="231"/>
      <c r="AA14" s="232"/>
      <c r="AB14" s="232"/>
      <c r="AC14" s="227"/>
      <c r="AD14" s="232"/>
      <c r="AE14" s="227"/>
      <c r="AF14" s="232"/>
      <c r="AG14" s="227"/>
      <c r="AH14" s="232"/>
    </row>
    <row r="15" spans="1:34" ht="28.5" customHeight="1" x14ac:dyDescent="0.2">
      <c r="A15" s="214" t="s">
        <v>107</v>
      </c>
      <c r="C15" s="145">
        <v>0</v>
      </c>
      <c r="D15" s="145">
        <v>0</v>
      </c>
      <c r="E15" s="145">
        <v>0</v>
      </c>
      <c r="G15" s="145">
        <v>0</v>
      </c>
      <c r="I15" s="145">
        <v>214650</v>
      </c>
      <c r="J15" s="145">
        <v>12411264712</v>
      </c>
      <c r="K15" s="6"/>
      <c r="L15" s="145">
        <v>0</v>
      </c>
      <c r="M15" s="145">
        <v>0</v>
      </c>
      <c r="O15" s="145">
        <v>214650</v>
      </c>
      <c r="Q15" s="219">
        <v>57740</v>
      </c>
      <c r="S15" s="145">
        <v>12411264712</v>
      </c>
      <c r="U15" s="145">
        <v>12320147351</v>
      </c>
      <c r="V15" s="6"/>
      <c r="W15" s="183">
        <f>U15/درآمدها!$J$5</f>
        <v>4.5439954899100382E-2</v>
      </c>
      <c r="X15" s="230"/>
      <c r="Y15" s="227"/>
      <c r="Z15" s="231"/>
      <c r="AA15" s="232"/>
      <c r="AB15" s="232"/>
      <c r="AC15" s="227"/>
      <c r="AD15" s="232"/>
      <c r="AE15" s="227"/>
      <c r="AF15" s="232"/>
      <c r="AG15" s="227"/>
      <c r="AH15" s="232"/>
    </row>
    <row r="16" spans="1:34" ht="28.5" customHeight="1" x14ac:dyDescent="0.2">
      <c r="A16" s="214" t="s">
        <v>108</v>
      </c>
      <c r="C16" s="145">
        <v>0</v>
      </c>
      <c r="D16" s="145">
        <v>0</v>
      </c>
      <c r="E16" s="145">
        <v>0</v>
      </c>
      <c r="G16" s="145">
        <v>0</v>
      </c>
      <c r="I16" s="145">
        <v>400000</v>
      </c>
      <c r="J16" s="145">
        <v>13480833946</v>
      </c>
      <c r="K16" s="6"/>
      <c r="L16" s="145">
        <v>0</v>
      </c>
      <c r="M16" s="145">
        <v>0</v>
      </c>
      <c r="O16" s="145">
        <v>400000</v>
      </c>
      <c r="Q16" s="219">
        <v>34010</v>
      </c>
      <c r="S16" s="145">
        <v>13480833946</v>
      </c>
      <c r="U16" s="145">
        <v>13523056200</v>
      </c>
      <c r="V16" s="6"/>
      <c r="W16" s="183">
        <f>U16/درآمدها!$J$5</f>
        <v>4.9876600199600961E-2</v>
      </c>
      <c r="X16" s="229"/>
      <c r="Y16" s="230"/>
      <c r="Z16" s="231"/>
      <c r="AA16" s="232"/>
      <c r="AB16" s="232"/>
      <c r="AC16" s="227"/>
      <c r="AD16" s="232"/>
      <c r="AE16" s="227"/>
      <c r="AF16" s="232"/>
      <c r="AG16" s="227"/>
      <c r="AH16" s="232"/>
    </row>
    <row r="17" spans="1:34" ht="28.5" customHeight="1" x14ac:dyDescent="0.2">
      <c r="A17" s="214" t="s">
        <v>109</v>
      </c>
      <c r="C17" s="145">
        <v>0</v>
      </c>
      <c r="D17" s="145">
        <v>0</v>
      </c>
      <c r="E17" s="145">
        <v>0</v>
      </c>
      <c r="G17" s="145">
        <v>0</v>
      </c>
      <c r="I17" s="145">
        <v>630000</v>
      </c>
      <c r="J17" s="145">
        <v>13723299839</v>
      </c>
      <c r="K17" s="6"/>
      <c r="L17" s="145">
        <v>0</v>
      </c>
      <c r="M17" s="145">
        <v>0</v>
      </c>
      <c r="O17" s="145">
        <v>630000</v>
      </c>
      <c r="Q17" s="219">
        <v>21610</v>
      </c>
      <c r="S17" s="145">
        <v>13723299839</v>
      </c>
      <c r="U17" s="145">
        <v>13533294916</v>
      </c>
      <c r="V17" s="6"/>
      <c r="W17" s="183">
        <f>U17/درآمدها!$J$5</f>
        <v>4.9914363286357136E-2</v>
      </c>
      <c r="X17" s="230"/>
      <c r="Y17" s="227"/>
      <c r="Z17" s="231"/>
      <c r="AA17" s="232"/>
      <c r="AB17" s="232"/>
      <c r="AC17" s="227"/>
      <c r="AD17" s="232"/>
      <c r="AE17" s="227"/>
      <c r="AF17" s="232"/>
      <c r="AG17" s="227"/>
      <c r="AH17" s="232"/>
    </row>
    <row r="18" spans="1:34" ht="28.5" customHeight="1" thickBot="1" x14ac:dyDescent="0.25">
      <c r="A18" s="214" t="s">
        <v>110</v>
      </c>
      <c r="C18" s="145">
        <v>0</v>
      </c>
      <c r="D18" s="145">
        <v>0</v>
      </c>
      <c r="E18" s="145">
        <v>0</v>
      </c>
      <c r="G18" s="145">
        <v>0</v>
      </c>
      <c r="I18" s="145">
        <v>2200000</v>
      </c>
      <c r="J18" s="145">
        <v>11010933634</v>
      </c>
      <c r="K18" s="6"/>
      <c r="L18" s="145">
        <v>0</v>
      </c>
      <c r="M18" s="145">
        <v>0</v>
      </c>
      <c r="O18" s="145">
        <v>2200000</v>
      </c>
      <c r="Q18" s="219">
        <v>5033</v>
      </c>
      <c r="S18" s="145">
        <v>11010933634</v>
      </c>
      <c r="U18" s="145">
        <v>11006718031</v>
      </c>
      <c r="V18" s="6"/>
      <c r="W18" s="183">
        <f>U18/درآمدها!$J$5</f>
        <v>4.0595680933569293E-2</v>
      </c>
      <c r="X18" s="230"/>
      <c r="Y18" s="227"/>
      <c r="Z18" s="231"/>
      <c r="AA18" s="232"/>
      <c r="AB18" s="232"/>
      <c r="AC18" s="227"/>
      <c r="AD18" s="232"/>
      <c r="AE18" s="227"/>
      <c r="AF18" s="232"/>
      <c r="AG18" s="227"/>
      <c r="AH18" s="232"/>
    </row>
    <row r="19" spans="1:34" ht="42" customHeight="1" thickBot="1" x14ac:dyDescent="0.3">
      <c r="A19" s="140" t="s">
        <v>2</v>
      </c>
      <c r="B19" s="4"/>
      <c r="D19" s="148">
        <f>SUM(D10:D10)</f>
        <v>0</v>
      </c>
      <c r="E19" s="148">
        <f>SUM(E10:E18)</f>
        <v>0</v>
      </c>
      <c r="G19" s="148">
        <f>SUM(G10:G18)</f>
        <v>0</v>
      </c>
      <c r="I19" s="150"/>
      <c r="J19" s="327">
        <f>SUM(J10:J18)</f>
        <v>103057067133</v>
      </c>
      <c r="K19" s="150"/>
      <c r="L19" s="150">
        <f>SUM(L10:L18)</f>
        <v>0</v>
      </c>
      <c r="M19" s="327">
        <f>SUM(M10:M18)</f>
        <v>0</v>
      </c>
      <c r="N19" s="150"/>
      <c r="O19" s="150"/>
      <c r="P19" s="150"/>
      <c r="Q19" s="150"/>
      <c r="R19" s="150"/>
      <c r="S19" s="327">
        <f>SUM(S10:S18)</f>
        <v>103057067133</v>
      </c>
      <c r="T19" s="150"/>
      <c r="U19" s="327">
        <f>SUM(U10:U18)</f>
        <v>101450755908</v>
      </c>
      <c r="W19" s="149">
        <f>SUM(W10:W18)</f>
        <v>0.37417716213962199</v>
      </c>
    </row>
    <row r="20" spans="1:34" ht="31.5" thickTop="1" x14ac:dyDescent="0.25">
      <c r="U20" s="150"/>
    </row>
    <row r="21" spans="1:34" x14ac:dyDescent="0.2">
      <c r="J21" s="227"/>
      <c r="O21" s="228"/>
      <c r="U21" s="227"/>
    </row>
    <row r="22" spans="1:34" x14ac:dyDescent="0.2">
      <c r="E22" s="206"/>
      <c r="G22" s="206"/>
      <c r="S22" s="206"/>
      <c r="U22" s="227"/>
    </row>
    <row r="24" spans="1:34" x14ac:dyDescent="0.25">
      <c r="G24" s="206"/>
      <c r="S24" s="206"/>
      <c r="U24" s="206"/>
    </row>
  </sheetData>
  <autoFilter ref="A9:W9" xr:uid="{00000000-0009-0000-0000-000001000000}">
    <sortState xmlns:xlrd2="http://schemas.microsoft.com/office/spreadsheetml/2017/richdata2" ref="A11:W37">
      <sortCondition descending="1" ref="U9"/>
    </sortState>
  </autoFilter>
  <mergeCells count="23">
    <mergeCell ref="A1:W1"/>
    <mergeCell ref="A2:W2"/>
    <mergeCell ref="A3:W3"/>
    <mergeCell ref="A8:A9"/>
    <mergeCell ref="I8:J8"/>
    <mergeCell ref="L8:M8"/>
    <mergeCell ref="P8:P9"/>
    <mergeCell ref="T8:T9"/>
    <mergeCell ref="S8:S9"/>
    <mergeCell ref="O8:O9"/>
    <mergeCell ref="E8:E9"/>
    <mergeCell ref="C8:C9"/>
    <mergeCell ref="D8:D9"/>
    <mergeCell ref="A5:W5"/>
    <mergeCell ref="A4:W4"/>
    <mergeCell ref="I7:M7"/>
    <mergeCell ref="C7:G7"/>
    <mergeCell ref="O7:W7"/>
    <mergeCell ref="F8:F9"/>
    <mergeCell ref="G8:G9"/>
    <mergeCell ref="U8:U9"/>
    <mergeCell ref="Q8:Q9"/>
    <mergeCell ref="W8:W9"/>
  </mergeCells>
  <printOptions horizontalCentered="1"/>
  <pageMargins left="0" right="0" top="0.74803149606299202" bottom="0.74803149606299202" header="0.31496062992126" footer="0.31496062992126"/>
  <pageSetup paperSize="9" scale="3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22"/>
  <sheetViews>
    <sheetView rightToLeft="1" view="pageBreakPreview" zoomScale="62" zoomScaleNormal="100" zoomScaleSheetLayoutView="62" workbookViewId="0">
      <selection activeCell="K13" sqref="K13"/>
    </sheetView>
  </sheetViews>
  <sheetFormatPr defaultColWidth="9.140625" defaultRowHeight="15.75" x14ac:dyDescent="0.4"/>
  <cols>
    <col min="1" max="1" width="45.7109375" style="8" customWidth="1"/>
    <col min="2" max="2" width="0.5703125" style="8" customWidth="1"/>
    <col min="3" max="3" width="12.5703125" style="8" customWidth="1"/>
    <col min="4" max="4" width="0.5703125" style="8" customWidth="1"/>
    <col min="5" max="5" width="29.140625" style="8" customWidth="1"/>
    <col min="6" max="6" width="0.5703125" style="8" customWidth="1"/>
    <col min="7" max="7" width="15.42578125" style="8" bestFit="1" customWidth="1"/>
    <col min="8" max="8" width="0.5703125" style="8" customWidth="1"/>
    <col min="9" max="9" width="16.5703125" style="8" bestFit="1" customWidth="1"/>
    <col min="10" max="10" width="0.42578125" style="8" customWidth="1"/>
    <col min="11" max="11" width="20.42578125" style="8" bestFit="1" customWidth="1"/>
    <col min="12" max="12" width="0.7109375" style="8" customWidth="1"/>
    <col min="13" max="13" width="13.7109375" style="8" bestFit="1" customWidth="1"/>
    <col min="14" max="14" width="1.140625" style="8" customWidth="1"/>
    <col min="15" max="15" width="19.42578125" style="8" bestFit="1" customWidth="1"/>
    <col min="16" max="16" width="0.5703125" style="8" customWidth="1"/>
    <col min="17" max="17" width="25.42578125" style="8" bestFit="1" customWidth="1"/>
    <col min="18" max="18" width="0.5703125" style="8" customWidth="1"/>
    <col min="19" max="19" width="13.7109375" style="8" bestFit="1" customWidth="1"/>
    <col min="20" max="20" width="25.42578125" style="8" bestFit="1" customWidth="1"/>
    <col min="21" max="21" width="0.5703125" style="8" customWidth="1"/>
    <col min="22" max="22" width="12.140625" style="8" bestFit="1" customWidth="1"/>
    <col min="23" max="23" width="23.7109375" style="8" bestFit="1" customWidth="1"/>
    <col min="24" max="24" width="0.5703125" style="8" customWidth="1"/>
    <col min="25" max="25" width="14.7109375" style="8" bestFit="1" customWidth="1"/>
    <col min="26" max="26" width="0.42578125" style="8" customWidth="1"/>
    <col min="27" max="27" width="23" style="8" bestFit="1" customWidth="1"/>
    <col min="28" max="28" width="0.7109375" style="8" customWidth="1"/>
    <col min="29" max="29" width="25.42578125" style="8" bestFit="1" customWidth="1"/>
    <col min="30" max="30" width="0.7109375" style="8" customWidth="1"/>
    <col min="31" max="31" width="25.42578125" style="8" bestFit="1" customWidth="1"/>
    <col min="32" max="32" width="0.7109375" style="8" customWidth="1"/>
    <col min="33" max="33" width="16.5703125" style="8" customWidth="1"/>
    <col min="34" max="34" width="9.140625" style="8"/>
    <col min="35" max="35" width="25.42578125" style="8" bestFit="1" customWidth="1"/>
    <col min="36" max="16384" width="9.140625" style="8"/>
  </cols>
  <sheetData>
    <row r="1" spans="1:35" s="7" customFormat="1" ht="24.75" x14ac:dyDescent="0.6">
      <c r="A1" s="254" t="s">
        <v>95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4"/>
      <c r="AF1" s="254"/>
      <c r="AG1" s="254"/>
    </row>
    <row r="2" spans="1:35" s="7" customFormat="1" ht="24.75" x14ac:dyDescent="0.6">
      <c r="A2" s="254" t="s">
        <v>51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  <c r="AF2" s="254"/>
      <c r="AG2" s="254"/>
    </row>
    <row r="3" spans="1:35" s="7" customFormat="1" ht="24.75" x14ac:dyDescent="0.6">
      <c r="A3" s="254" t="str">
        <f>' سهام'!A3:W3</f>
        <v>برای ماه منتهی به 1402/03/31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</row>
    <row r="4" spans="1:35" ht="24.75" x14ac:dyDescent="0.4">
      <c r="A4" s="261" t="s">
        <v>68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1"/>
      <c r="AF4" s="261"/>
      <c r="AG4" s="261"/>
    </row>
    <row r="5" spans="1:35" ht="24.75" x14ac:dyDescent="0.6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5" ht="27.75" customHeight="1" thickBot="1" x14ac:dyDescent="0.65">
      <c r="A6" s="253" t="s">
        <v>69</v>
      </c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 t="s">
        <v>97</v>
      </c>
      <c r="N6" s="253"/>
      <c r="O6" s="253"/>
      <c r="P6" s="253"/>
      <c r="Q6" s="253"/>
      <c r="R6" s="10"/>
      <c r="S6" s="262" t="s">
        <v>7</v>
      </c>
      <c r="T6" s="262"/>
      <c r="U6" s="262"/>
      <c r="V6" s="262"/>
      <c r="W6" s="262"/>
      <c r="X6" s="9"/>
      <c r="Y6" s="253" t="s">
        <v>98</v>
      </c>
      <c r="Z6" s="253"/>
      <c r="AA6" s="253"/>
      <c r="AB6" s="253"/>
      <c r="AC6" s="253"/>
      <c r="AD6" s="253"/>
      <c r="AE6" s="253"/>
      <c r="AF6" s="253"/>
      <c r="AG6" s="253"/>
    </row>
    <row r="7" spans="1:35" ht="26.25" customHeight="1" x14ac:dyDescent="0.6">
      <c r="A7" s="251" t="s">
        <v>70</v>
      </c>
      <c r="B7" s="11"/>
      <c r="C7" s="257" t="s">
        <v>71</v>
      </c>
      <c r="D7" s="12"/>
      <c r="E7" s="259" t="s">
        <v>76</v>
      </c>
      <c r="F7" s="12"/>
      <c r="G7" s="252" t="s">
        <v>72</v>
      </c>
      <c r="H7" s="12"/>
      <c r="I7" s="257" t="s">
        <v>23</v>
      </c>
      <c r="J7" s="12"/>
      <c r="K7" s="259" t="s">
        <v>73</v>
      </c>
      <c r="L7" s="13"/>
      <c r="M7" s="255" t="s">
        <v>3</v>
      </c>
      <c r="N7" s="252"/>
      <c r="O7" s="252" t="s">
        <v>0</v>
      </c>
      <c r="P7" s="252"/>
      <c r="Q7" s="252" t="s">
        <v>21</v>
      </c>
      <c r="R7" s="12"/>
      <c r="S7" s="254" t="s">
        <v>4</v>
      </c>
      <c r="T7" s="254"/>
      <c r="U7" s="14"/>
      <c r="V7" s="254" t="s">
        <v>5</v>
      </c>
      <c r="W7" s="254"/>
      <c r="X7" s="9"/>
      <c r="Y7" s="255" t="s">
        <v>3</v>
      </c>
      <c r="Z7" s="251"/>
      <c r="AA7" s="252" t="s">
        <v>74</v>
      </c>
      <c r="AB7" s="11"/>
      <c r="AC7" s="252" t="s">
        <v>0</v>
      </c>
      <c r="AD7" s="251"/>
      <c r="AE7" s="252" t="s">
        <v>21</v>
      </c>
      <c r="AF7" s="15"/>
      <c r="AG7" s="252" t="s">
        <v>22</v>
      </c>
    </row>
    <row r="8" spans="1:35" s="19" customFormat="1" ht="55.5" customHeight="1" thickBot="1" x14ac:dyDescent="0.3">
      <c r="A8" s="253"/>
      <c r="B8" s="11"/>
      <c r="C8" s="258"/>
      <c r="D8" s="12"/>
      <c r="E8" s="258"/>
      <c r="F8" s="12"/>
      <c r="G8" s="253"/>
      <c r="H8" s="12"/>
      <c r="I8" s="258"/>
      <c r="J8" s="12"/>
      <c r="K8" s="258"/>
      <c r="L8" s="10"/>
      <c r="M8" s="256"/>
      <c r="N8" s="260"/>
      <c r="O8" s="253"/>
      <c r="P8" s="260"/>
      <c r="Q8" s="253"/>
      <c r="R8" s="12"/>
      <c r="S8" s="16" t="s">
        <v>3</v>
      </c>
      <c r="T8" s="16" t="s">
        <v>0</v>
      </c>
      <c r="U8" s="17"/>
      <c r="V8" s="16" t="s">
        <v>3</v>
      </c>
      <c r="W8" s="16" t="s">
        <v>50</v>
      </c>
      <c r="X8" s="18"/>
      <c r="Y8" s="256"/>
      <c r="Z8" s="251"/>
      <c r="AA8" s="253"/>
      <c r="AB8" s="11"/>
      <c r="AC8" s="253"/>
      <c r="AD8" s="251"/>
      <c r="AE8" s="253"/>
      <c r="AF8" s="15"/>
      <c r="AG8" s="253"/>
    </row>
    <row r="9" spans="1:35" s="19" customFormat="1" ht="55.5" customHeight="1" thickBot="1" x14ac:dyDescent="0.3">
      <c r="A9" s="213"/>
      <c r="B9" s="138"/>
      <c r="C9" s="123"/>
      <c r="D9" s="140"/>
      <c r="E9" s="123"/>
      <c r="F9" s="140"/>
      <c r="G9" s="123"/>
      <c r="H9" s="140"/>
      <c r="I9" s="123"/>
      <c r="J9" s="123"/>
      <c r="K9" s="139"/>
      <c r="L9" s="10"/>
      <c r="M9" s="145"/>
      <c r="N9" s="6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G9" s="183"/>
      <c r="AI9" s="145"/>
    </row>
    <row r="10" spans="1:35" s="127" customFormat="1" ht="32.25" thickBot="1" x14ac:dyDescent="0.75">
      <c r="A10" s="1" t="s">
        <v>2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8"/>
      <c r="N10" s="8"/>
      <c r="O10" s="125">
        <f>SUM(O9:O9)</f>
        <v>0</v>
      </c>
      <c r="P10" s="8"/>
      <c r="Q10" s="125">
        <f>SUM(Q9:Q9)</f>
        <v>0</v>
      </c>
      <c r="R10" s="8"/>
      <c r="S10" s="8"/>
      <c r="T10" s="125">
        <f>SUM(T9:T9)</f>
        <v>0</v>
      </c>
      <c r="U10" s="8"/>
      <c r="V10" s="8"/>
      <c r="W10" s="125">
        <f>SUM(W9:W9)</f>
        <v>0</v>
      </c>
      <c r="X10" s="8"/>
      <c r="Y10" s="8"/>
      <c r="Z10" s="8"/>
      <c r="AA10" s="8"/>
      <c r="AB10" s="8"/>
      <c r="AC10" s="125">
        <f>SUM(AC9:AC9)</f>
        <v>0</v>
      </c>
      <c r="AD10" s="8"/>
      <c r="AE10" s="125">
        <f>SUM(AE9:AE9)</f>
        <v>0</v>
      </c>
      <c r="AF10" s="8"/>
      <c r="AG10" s="126">
        <f>SUM(AG9:AG9)</f>
        <v>0</v>
      </c>
    </row>
    <row r="11" spans="1:35" s="120" customFormat="1" ht="32.25" thickTop="1" x14ac:dyDescent="0.75">
      <c r="M11" s="8"/>
      <c r="N11" s="8"/>
      <c r="P11" s="8"/>
      <c r="R11" s="8"/>
      <c r="S11" s="8"/>
      <c r="U11" s="8"/>
      <c r="V11" s="8"/>
      <c r="X11" s="8"/>
      <c r="Y11" s="8"/>
      <c r="Z11" s="8"/>
      <c r="AA11" s="8"/>
      <c r="AB11" s="8"/>
      <c r="AD11" s="8"/>
      <c r="AF11" s="8"/>
    </row>
    <row r="12" spans="1:35" s="145" customFormat="1" ht="30.75" x14ac:dyDescent="0.25"/>
    <row r="13" spans="1:35" s="145" customFormat="1" ht="30.75" x14ac:dyDescent="0.25">
      <c r="AG13" s="183"/>
    </row>
    <row r="14" spans="1:35" s="145" customFormat="1" ht="30.75" x14ac:dyDescent="0.25">
      <c r="AC14" s="183"/>
      <c r="AG14" s="183"/>
    </row>
    <row r="15" spans="1:35" s="145" customFormat="1" ht="30.75" x14ac:dyDescent="0.25">
      <c r="AC15" s="183"/>
      <c r="AG15" s="183"/>
    </row>
    <row r="16" spans="1:35" s="145" customFormat="1" ht="30.75" x14ac:dyDescent="0.25">
      <c r="AC16" s="183"/>
      <c r="AG16" s="206"/>
    </row>
    <row r="17" s="145" customFormat="1" ht="30.75" x14ac:dyDescent="0.25"/>
    <row r="18" s="145" customFormat="1" ht="30.75" x14ac:dyDescent="0.25"/>
    <row r="19" s="145" customFormat="1" ht="30.75" x14ac:dyDescent="0.25"/>
    <row r="20" s="145" customFormat="1" ht="30.75" x14ac:dyDescent="0.25"/>
    <row r="21" s="145" customFormat="1" ht="30.75" x14ac:dyDescent="0.25"/>
    <row r="22" s="145" customFormat="1" ht="30.75" x14ac:dyDescent="0.25"/>
  </sheetData>
  <mergeCells count="28">
    <mergeCell ref="A1:AG1"/>
    <mergeCell ref="A2:AG2"/>
    <mergeCell ref="A3:AG3"/>
    <mergeCell ref="A4:AG4"/>
    <mergeCell ref="A6:L6"/>
    <mergeCell ref="M6:Q6"/>
    <mergeCell ref="S6:W6"/>
    <mergeCell ref="Y6:AG6"/>
    <mergeCell ref="Q7:Q8"/>
    <mergeCell ref="A7:A8"/>
    <mergeCell ref="C7:C8"/>
    <mergeCell ref="E7:E8"/>
    <mergeCell ref="G7:G8"/>
    <mergeCell ref="I7:I8"/>
    <mergeCell ref="K7:K8"/>
    <mergeCell ref="M7:M8"/>
    <mergeCell ref="N7:N8"/>
    <mergeCell ref="O7:O8"/>
    <mergeCell ref="P7:P8"/>
    <mergeCell ref="AD7:AD8"/>
    <mergeCell ref="AE7:AE8"/>
    <mergeCell ref="AG7:AG8"/>
    <mergeCell ref="S7:T7"/>
    <mergeCell ref="V7:W7"/>
    <mergeCell ref="Y7:Y8"/>
    <mergeCell ref="Z7:Z8"/>
    <mergeCell ref="AA7:AA8"/>
    <mergeCell ref="AC7:AC8"/>
  </mergeCells>
  <pageMargins left="0.25" right="0.25" top="0.75" bottom="0.75" header="0.3" footer="0.3"/>
  <pageSetup paperSize="9"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21"/>
  <sheetViews>
    <sheetView rightToLeft="1" view="pageBreakPreview" zoomScale="90" zoomScaleNormal="100" zoomScaleSheetLayoutView="90" workbookViewId="0">
      <selection activeCell="O12" sqref="O12"/>
    </sheetView>
  </sheetViews>
  <sheetFormatPr defaultColWidth="9.140625" defaultRowHeight="15" x14ac:dyDescent="0.35"/>
  <cols>
    <col min="1" max="1" width="39.140625" style="24" bestFit="1" customWidth="1"/>
    <col min="2" max="2" width="0.7109375" style="24" customWidth="1"/>
    <col min="3" max="3" width="24.28515625" style="24" customWidth="1"/>
    <col min="4" max="4" width="0.7109375" style="24" customWidth="1"/>
    <col min="5" max="5" width="9.5703125" style="24" bestFit="1" customWidth="1"/>
    <col min="6" max="6" width="0.7109375" style="24" customWidth="1"/>
    <col min="7" max="7" width="15.85546875" style="24" bestFit="1" customWidth="1"/>
    <col min="8" max="8" width="0.7109375" style="24" customWidth="1"/>
    <col min="9" max="9" width="9.28515625" style="24" customWidth="1"/>
    <col min="10" max="10" width="0.5703125" style="24" customWidth="1"/>
    <col min="11" max="11" width="21.28515625" style="40" customWidth="1"/>
    <col min="12" max="12" width="0.7109375" style="24" customWidth="1"/>
    <col min="13" max="13" width="21.85546875" style="24" customWidth="1"/>
    <col min="14" max="14" width="0.42578125" style="24" customWidth="1"/>
    <col min="15" max="15" width="22.140625" style="24" customWidth="1"/>
    <col min="16" max="16" width="0.42578125" style="24" customWidth="1"/>
    <col min="17" max="17" width="18.42578125" style="24" customWidth="1"/>
    <col min="18" max="18" width="0.5703125" style="24" customWidth="1"/>
    <col min="19" max="19" width="12.140625" style="24" customWidth="1"/>
    <col min="20" max="16384" width="9.140625" style="24"/>
  </cols>
  <sheetData>
    <row r="1" spans="1:27" ht="18.75" x14ac:dyDescent="0.45">
      <c r="A1" s="269" t="s">
        <v>95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</row>
    <row r="2" spans="1:27" ht="18.75" x14ac:dyDescent="0.45">
      <c r="A2" s="269" t="s">
        <v>51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</row>
    <row r="3" spans="1:27" ht="18.75" x14ac:dyDescent="0.45">
      <c r="A3" s="269" t="str">
        <f>' سهام'!A3:W3</f>
        <v>برای ماه منتهی به 1402/03/31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</row>
    <row r="4" spans="1:27" s="25" customFormat="1" ht="18.75" x14ac:dyDescent="0.35">
      <c r="A4" s="271" t="s">
        <v>52</v>
      </c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</row>
    <row r="5" spans="1:27" ht="18.75" thickBot="1" x14ac:dyDescent="0.45">
      <c r="A5" s="26"/>
      <c r="B5" s="26"/>
      <c r="C5" s="27"/>
      <c r="D5" s="27"/>
      <c r="E5" s="27"/>
      <c r="F5" s="27"/>
      <c r="G5" s="27"/>
      <c r="H5" s="27"/>
      <c r="I5" s="27"/>
      <c r="J5" s="27"/>
      <c r="K5" s="28"/>
      <c r="L5" s="27"/>
      <c r="M5" s="27"/>
      <c r="N5" s="27"/>
      <c r="O5" s="27"/>
      <c r="P5" s="27"/>
      <c r="Q5" s="27"/>
      <c r="R5" s="27"/>
      <c r="S5" s="27"/>
    </row>
    <row r="6" spans="1:27" ht="18.75" customHeight="1" thickBot="1" x14ac:dyDescent="0.5">
      <c r="A6" s="29"/>
      <c r="B6" s="26"/>
      <c r="C6" s="267" t="s">
        <v>11</v>
      </c>
      <c r="D6" s="267"/>
      <c r="E6" s="267"/>
      <c r="F6" s="267"/>
      <c r="G6" s="267"/>
      <c r="H6" s="267"/>
      <c r="I6" s="267"/>
      <c r="J6" s="30"/>
      <c r="K6" s="215" t="s">
        <v>97</v>
      </c>
      <c r="L6" s="31"/>
      <c r="M6" s="268" t="s">
        <v>7</v>
      </c>
      <c r="N6" s="268"/>
      <c r="O6" s="268"/>
      <c r="P6" s="26"/>
      <c r="Q6" s="267" t="s">
        <v>98</v>
      </c>
      <c r="R6" s="267"/>
      <c r="S6" s="267"/>
    </row>
    <row r="7" spans="1:27" ht="24" customHeight="1" x14ac:dyDescent="0.4">
      <c r="A7" s="274" t="s">
        <v>8</v>
      </c>
      <c r="B7" s="32"/>
      <c r="C7" s="263" t="s">
        <v>9</v>
      </c>
      <c r="D7" s="33"/>
      <c r="E7" s="263" t="s">
        <v>10</v>
      </c>
      <c r="F7" s="33"/>
      <c r="G7" s="263" t="s">
        <v>34</v>
      </c>
      <c r="H7" s="33"/>
      <c r="I7" s="263" t="s">
        <v>89</v>
      </c>
      <c r="J7" s="274"/>
      <c r="K7" s="277" t="s">
        <v>6</v>
      </c>
      <c r="L7" s="32"/>
      <c r="M7" s="265" t="s">
        <v>36</v>
      </c>
      <c r="N7" s="34"/>
      <c r="O7" s="265" t="s">
        <v>37</v>
      </c>
      <c r="P7" s="26"/>
      <c r="Q7" s="272" t="s">
        <v>6</v>
      </c>
      <c r="R7" s="274"/>
      <c r="S7" s="270" t="s">
        <v>22</v>
      </c>
    </row>
    <row r="8" spans="1:27" ht="18.75" thickBot="1" x14ac:dyDescent="0.45">
      <c r="A8" s="275"/>
      <c r="B8" s="32"/>
      <c r="C8" s="264"/>
      <c r="D8" s="35"/>
      <c r="E8" s="264"/>
      <c r="F8" s="35"/>
      <c r="G8" s="264"/>
      <c r="H8" s="35"/>
      <c r="I8" s="264"/>
      <c r="J8" s="276"/>
      <c r="K8" s="278"/>
      <c r="L8" s="32"/>
      <c r="M8" s="266"/>
      <c r="N8" s="36"/>
      <c r="O8" s="266"/>
      <c r="P8" s="26"/>
      <c r="Q8" s="273"/>
      <c r="R8" s="274"/>
      <c r="S8" s="264"/>
    </row>
    <row r="9" spans="1:27" s="26" customFormat="1" ht="18" x14ac:dyDescent="0.4">
      <c r="A9" s="37" t="s">
        <v>111</v>
      </c>
      <c r="C9" s="20" t="s">
        <v>115</v>
      </c>
      <c r="E9" s="38" t="s">
        <v>92</v>
      </c>
      <c r="G9" s="20"/>
      <c r="I9" s="216">
        <v>10</v>
      </c>
      <c r="J9" s="152"/>
      <c r="K9" s="152">
        <v>233664220000</v>
      </c>
      <c r="L9" s="152"/>
      <c r="M9" s="152">
        <v>16027724049</v>
      </c>
      <c r="N9" s="152"/>
      <c r="O9" s="152">
        <v>137458174650</v>
      </c>
      <c r="P9" s="152"/>
      <c r="Q9" s="152">
        <v>112233769399</v>
      </c>
      <c r="S9" s="117">
        <f>Q9/درآمدها!$J$5</f>
        <v>0.41394776169074349</v>
      </c>
      <c r="T9" s="227"/>
      <c r="U9" s="104"/>
      <c r="V9" s="227"/>
      <c r="W9" s="104"/>
      <c r="X9" s="227"/>
      <c r="Y9" s="104"/>
      <c r="Z9" s="227"/>
      <c r="AA9" s="104"/>
    </row>
    <row r="10" spans="1:27" s="26" customFormat="1" ht="18" x14ac:dyDescent="0.4">
      <c r="A10" s="37" t="s">
        <v>112</v>
      </c>
      <c r="C10" s="20" t="s">
        <v>116</v>
      </c>
      <c r="E10" s="38" t="s">
        <v>92</v>
      </c>
      <c r="G10" s="20"/>
      <c r="I10" s="216">
        <v>10</v>
      </c>
      <c r="J10" s="152"/>
      <c r="K10" s="152">
        <v>20000000000</v>
      </c>
      <c r="L10" s="152"/>
      <c r="M10" s="152">
        <v>500000</v>
      </c>
      <c r="N10" s="152"/>
      <c r="O10" s="152">
        <v>20000500000</v>
      </c>
      <c r="P10" s="152"/>
      <c r="Q10" s="152">
        <v>0</v>
      </c>
      <c r="S10" s="117">
        <f>Q10/درآمدها!$J$5</f>
        <v>0</v>
      </c>
      <c r="T10" s="227"/>
      <c r="U10" s="104"/>
      <c r="V10" s="227"/>
      <c r="W10" s="104"/>
      <c r="X10" s="227"/>
      <c r="Y10" s="104"/>
      <c r="AA10" s="104"/>
    </row>
    <row r="11" spans="1:27" s="26" customFormat="1" ht="18" x14ac:dyDescent="0.4">
      <c r="A11" s="37" t="s">
        <v>113</v>
      </c>
      <c r="C11" s="20" t="s">
        <v>117</v>
      </c>
      <c r="E11" s="38" t="s">
        <v>92</v>
      </c>
      <c r="G11" s="20"/>
      <c r="I11" s="216"/>
      <c r="J11" s="152"/>
      <c r="K11" s="152">
        <v>0</v>
      </c>
      <c r="L11" s="152"/>
      <c r="M11" s="152">
        <v>22854769973</v>
      </c>
      <c r="N11" s="152"/>
      <c r="O11" s="152">
        <v>20000580000</v>
      </c>
      <c r="P11" s="152"/>
      <c r="Q11" s="152">
        <v>2854189973</v>
      </c>
      <c r="S11" s="117">
        <f>Q11/درآمدها!$J$5</f>
        <v>1.0527005883258169E-2</v>
      </c>
      <c r="U11" s="104"/>
      <c r="V11" s="227"/>
      <c r="W11" s="104"/>
      <c r="X11" s="227"/>
      <c r="Y11" s="104"/>
      <c r="Z11" s="227"/>
      <c r="AA11" s="104"/>
    </row>
    <row r="12" spans="1:27" s="26" customFormat="1" ht="18.75" thickBot="1" x14ac:dyDescent="0.45">
      <c r="A12" s="37" t="s">
        <v>114</v>
      </c>
      <c r="C12" s="20" t="s">
        <v>118</v>
      </c>
      <c r="E12" s="38" t="s">
        <v>122</v>
      </c>
      <c r="G12" s="20"/>
      <c r="I12" s="216">
        <v>21</v>
      </c>
      <c r="J12" s="152"/>
      <c r="K12" s="152">
        <v>0</v>
      </c>
      <c r="L12" s="152"/>
      <c r="M12" s="152">
        <v>20000000000</v>
      </c>
      <c r="N12" s="152"/>
      <c r="O12" s="152">
        <v>0</v>
      </c>
      <c r="P12" s="152"/>
      <c r="Q12" s="152">
        <v>20000000000</v>
      </c>
      <c r="S12" s="117">
        <f>Q12/درآمدها!$J$5</f>
        <v>7.3765278295006953E-2</v>
      </c>
    </row>
    <row r="13" spans="1:27" s="26" customFormat="1" ht="24" customHeight="1" thickBot="1" x14ac:dyDescent="0.45">
      <c r="A13" s="32" t="s">
        <v>2</v>
      </c>
      <c r="B13" s="32"/>
      <c r="C13" s="32"/>
      <c r="D13" s="32"/>
      <c r="E13" s="32"/>
      <c r="F13" s="32"/>
      <c r="G13" s="32"/>
      <c r="H13" s="32"/>
      <c r="I13" s="32"/>
      <c r="J13" s="121"/>
      <c r="K13" s="39">
        <f>SUM(K9:K12)</f>
        <v>253664220000</v>
      </c>
      <c r="M13" s="39">
        <f>SUM(M9:M12)</f>
        <v>58882994022</v>
      </c>
      <c r="O13" s="39">
        <f>SUM(O9:O12)</f>
        <v>177459254650</v>
      </c>
      <c r="Q13" s="39">
        <f>SUM(Q9:Q12)</f>
        <v>135087959372</v>
      </c>
      <c r="S13" s="118">
        <f>SUM(S9:S12)</f>
        <v>0.49824004586900861</v>
      </c>
    </row>
    <row r="14" spans="1:27" ht="18.75" thickTop="1" x14ac:dyDescent="0.4">
      <c r="L14" s="26"/>
      <c r="N14" s="26"/>
      <c r="P14" s="26"/>
      <c r="R14" s="26"/>
    </row>
    <row r="15" spans="1:27" ht="18" x14ac:dyDescent="0.4">
      <c r="L15" s="26"/>
      <c r="N15" s="26"/>
      <c r="P15" s="26"/>
      <c r="R15" s="26"/>
    </row>
    <row r="16" spans="1:27" ht="21.75" x14ac:dyDescent="0.5">
      <c r="K16" s="227"/>
      <c r="L16" s="153"/>
      <c r="M16" s="227"/>
      <c r="N16" s="7"/>
      <c r="O16" s="227"/>
      <c r="P16" s="153"/>
      <c r="Q16" s="227"/>
    </row>
    <row r="17" spans="11:17" ht="21.75" x14ac:dyDescent="0.35">
      <c r="K17" s="153"/>
      <c r="L17" s="153"/>
      <c r="M17" s="153"/>
      <c r="N17" s="153"/>
      <c r="O17" s="153"/>
      <c r="P17" s="153"/>
      <c r="Q17" s="153"/>
    </row>
    <row r="18" spans="11:17" ht="21.75" x14ac:dyDescent="0.35">
      <c r="K18" s="153"/>
      <c r="M18" s="153"/>
      <c r="O18" s="153"/>
      <c r="Q18" s="153"/>
    </row>
    <row r="19" spans="11:17" ht="21.75" x14ac:dyDescent="0.5">
      <c r="K19" s="153"/>
      <c r="L19" s="153"/>
      <c r="M19" s="153"/>
      <c r="N19" s="7"/>
      <c r="O19" s="153"/>
      <c r="P19" s="153"/>
      <c r="Q19" s="153"/>
    </row>
    <row r="20" spans="11:17" ht="21.75" x14ac:dyDescent="0.35">
      <c r="K20" s="153"/>
      <c r="M20" s="153"/>
      <c r="O20" s="153"/>
      <c r="Q20" s="153"/>
    </row>
    <row r="21" spans="11:17" x14ac:dyDescent="0.35">
      <c r="Q21" s="41"/>
    </row>
  </sheetData>
  <autoFilter ref="A8:S8" xr:uid="{00000000-0009-0000-0000-000003000000}">
    <sortState xmlns:xlrd2="http://schemas.microsoft.com/office/spreadsheetml/2017/richdata2" ref="A10:S11">
      <sortCondition descending="1" ref="Q8"/>
    </sortState>
  </autoFilter>
  <mergeCells count="19">
    <mergeCell ref="A1:S1"/>
    <mergeCell ref="A2:S2"/>
    <mergeCell ref="A3:S3"/>
    <mergeCell ref="S7:S8"/>
    <mergeCell ref="A4:S4"/>
    <mergeCell ref="Q6:S6"/>
    <mergeCell ref="Q7:Q8"/>
    <mergeCell ref="R7:R8"/>
    <mergeCell ref="A7:A8"/>
    <mergeCell ref="J7:J8"/>
    <mergeCell ref="K7:K8"/>
    <mergeCell ref="C7:C8"/>
    <mergeCell ref="E7:E8"/>
    <mergeCell ref="G7:G8"/>
    <mergeCell ref="I7:I8"/>
    <mergeCell ref="M7:M8"/>
    <mergeCell ref="O7:O8"/>
    <mergeCell ref="C6:I6"/>
    <mergeCell ref="M6:O6"/>
  </mergeCells>
  <pageMargins left="0.25" right="0.25" top="0.75" bottom="0.75" header="0.3" footer="0.3"/>
  <pageSetup paperSize="9" scale="7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-0.249977111117893"/>
    <pageSetUpPr fitToPage="1"/>
  </sheetPr>
  <dimension ref="A1:N38"/>
  <sheetViews>
    <sheetView rightToLeft="1" view="pageBreakPreview" zoomScaleNormal="100" zoomScaleSheetLayoutView="100" workbookViewId="0">
      <selection activeCell="S11" sqref="S11"/>
    </sheetView>
  </sheetViews>
  <sheetFormatPr defaultColWidth="9.140625" defaultRowHeight="18" x14ac:dyDescent="0.45"/>
  <cols>
    <col min="1" max="1" width="60.140625" style="56" customWidth="1"/>
    <col min="2" max="2" width="1" style="56" customWidth="1"/>
    <col min="3" max="3" width="9.140625" style="21"/>
    <col min="4" max="4" width="1.140625" style="21" customWidth="1"/>
    <col min="5" max="5" width="25.28515625" style="57" bestFit="1" customWidth="1"/>
    <col min="6" max="6" width="1" style="21" customWidth="1"/>
    <col min="7" max="7" width="19.7109375" style="21" customWidth="1"/>
    <col min="8" max="8" width="0.42578125" style="21" customWidth="1"/>
    <col min="9" max="9" width="24.5703125" style="21" customWidth="1"/>
    <col min="10" max="10" width="21.28515625" style="136" bestFit="1" customWidth="1"/>
    <col min="11" max="11" width="17.7109375" style="136" bestFit="1" customWidth="1"/>
    <col min="12" max="12" width="14.28515625" style="21" bestFit="1" customWidth="1"/>
    <col min="13" max="13" width="12.5703125" style="21" bestFit="1" customWidth="1"/>
    <col min="14" max="14" width="9.5703125" style="21" bestFit="1" customWidth="1"/>
    <col min="15" max="16384" width="9.140625" style="21"/>
  </cols>
  <sheetData>
    <row r="1" spans="1:14" ht="21" x14ac:dyDescent="0.55000000000000004">
      <c r="A1" s="269" t="s">
        <v>95</v>
      </c>
      <c r="B1" s="269"/>
      <c r="C1" s="269"/>
      <c r="D1" s="269"/>
      <c r="E1" s="269"/>
      <c r="F1" s="269"/>
      <c r="G1" s="269"/>
      <c r="H1" s="269"/>
      <c r="I1" s="269"/>
      <c r="J1" s="135"/>
      <c r="K1" s="135"/>
    </row>
    <row r="2" spans="1:14" ht="21" x14ac:dyDescent="0.55000000000000004">
      <c r="A2" s="269" t="s">
        <v>51</v>
      </c>
      <c r="B2" s="269"/>
      <c r="C2" s="269"/>
      <c r="D2" s="269"/>
      <c r="E2" s="269"/>
      <c r="F2" s="269"/>
      <c r="G2" s="269"/>
      <c r="H2" s="269"/>
      <c r="I2" s="269"/>
      <c r="J2" s="198"/>
      <c r="K2" s="135"/>
    </row>
    <row r="3" spans="1:14" ht="21.75" thickBot="1" x14ac:dyDescent="0.6">
      <c r="A3" s="269" t="str">
        <f>سپرده!A3</f>
        <v>برای ماه منتهی به 1402/03/31</v>
      </c>
      <c r="B3" s="269"/>
      <c r="C3" s="269"/>
      <c r="D3" s="269"/>
      <c r="E3" s="269"/>
      <c r="F3" s="269"/>
      <c r="G3" s="269"/>
      <c r="H3" s="269"/>
      <c r="I3" s="269"/>
      <c r="J3" s="135"/>
      <c r="K3" s="135"/>
    </row>
    <row r="4" spans="1:14" ht="21.75" thickBot="1" x14ac:dyDescent="0.45">
      <c r="A4" s="182" t="s">
        <v>27</v>
      </c>
      <c r="B4" s="51"/>
      <c r="C4" s="51"/>
      <c r="D4" s="51"/>
      <c r="E4" s="51"/>
      <c r="F4" s="51"/>
      <c r="G4" s="51"/>
      <c r="H4" s="51"/>
      <c r="I4" s="51"/>
      <c r="J4" s="199">
        <v>2691921438</v>
      </c>
      <c r="K4" s="137" t="s">
        <v>91</v>
      </c>
    </row>
    <row r="5" spans="1:14" ht="21.75" customHeight="1" thickBot="1" x14ac:dyDescent="0.45">
      <c r="A5" s="42"/>
      <c r="B5" s="42"/>
      <c r="C5" s="42"/>
      <c r="D5" s="42"/>
      <c r="E5" s="267" t="s">
        <v>98</v>
      </c>
      <c r="F5" s="267"/>
      <c r="G5" s="267"/>
      <c r="H5" s="267"/>
      <c r="I5" s="267"/>
      <c r="J5" s="199">
        <v>271130272430</v>
      </c>
      <c r="K5" s="137" t="s">
        <v>90</v>
      </c>
    </row>
    <row r="6" spans="1:14" ht="21.75" customHeight="1" thickBot="1" x14ac:dyDescent="0.45">
      <c r="A6" s="43" t="s">
        <v>38</v>
      </c>
      <c r="B6" s="44"/>
      <c r="C6" s="45" t="s">
        <v>39</v>
      </c>
      <c r="D6" s="46"/>
      <c r="E6" s="47" t="s">
        <v>6</v>
      </c>
      <c r="F6" s="46"/>
      <c r="G6" s="45" t="s">
        <v>19</v>
      </c>
      <c r="H6" s="34"/>
      <c r="I6" s="48" t="s">
        <v>88</v>
      </c>
      <c r="J6" s="208"/>
      <c r="K6" s="208"/>
    </row>
    <row r="7" spans="1:14" ht="21" customHeight="1" x14ac:dyDescent="0.4">
      <c r="A7" s="49" t="s">
        <v>119</v>
      </c>
      <c r="B7" s="49"/>
      <c r="C7" s="50" t="s">
        <v>53</v>
      </c>
      <c r="D7" s="51"/>
      <c r="E7" s="131">
        <f>'درآمد سرمایه گذاری در سهام '!S20</f>
        <v>-893918619</v>
      </c>
      <c r="F7" s="51"/>
      <c r="G7" s="52">
        <f>E7/$E$11*100</f>
        <v>-34.766665122066868</v>
      </c>
      <c r="H7" s="53"/>
      <c r="I7" s="130">
        <f>E7/$J$5*100</f>
        <v>-0.32970077851811641</v>
      </c>
      <c r="J7" s="208"/>
      <c r="K7" s="208"/>
    </row>
    <row r="8" spans="1:14" ht="18.75" customHeight="1" x14ac:dyDescent="0.4">
      <c r="A8" s="49" t="s">
        <v>48</v>
      </c>
      <c r="B8" s="49"/>
      <c r="C8" s="50" t="s">
        <v>54</v>
      </c>
      <c r="D8" s="51"/>
      <c r="E8" s="131">
        <f>'درآمد سرمایه گذاری در اوراق بها'!Q11</f>
        <v>0</v>
      </c>
      <c r="F8" s="51"/>
      <c r="G8" s="52">
        <f t="shared" ref="G8:G10" si="0">E8/$E$11*100</f>
        <v>0</v>
      </c>
      <c r="H8" s="53"/>
      <c r="I8" s="130">
        <f t="shared" ref="I8:I10" si="1">E8/$J$5*100</f>
        <v>0</v>
      </c>
      <c r="J8" s="208"/>
      <c r="K8" s="208"/>
      <c r="L8" s="208"/>
      <c r="M8" s="184"/>
      <c r="N8" s="217"/>
    </row>
    <row r="9" spans="1:14" ht="18.75" customHeight="1" x14ac:dyDescent="0.4">
      <c r="A9" s="49" t="s">
        <v>49</v>
      </c>
      <c r="B9" s="49"/>
      <c r="C9" s="50" t="s">
        <v>55</v>
      </c>
      <c r="D9" s="51"/>
      <c r="E9" s="131">
        <f>'درآمد سپرده بانکی'!I11</f>
        <v>3415924544</v>
      </c>
      <c r="F9" s="51"/>
      <c r="G9" s="52">
        <f t="shared" si="0"/>
        <v>132.85359783237379</v>
      </c>
      <c r="H9" s="53"/>
      <c r="I9" s="130">
        <f t="shared" si="1"/>
        <v>1.2598831231145236</v>
      </c>
      <c r="J9" s="208"/>
      <c r="K9" s="208"/>
      <c r="M9" s="184"/>
      <c r="N9" s="217"/>
    </row>
    <row r="10" spans="1:14" ht="19.5" customHeight="1" thickBot="1" x14ac:dyDescent="0.45">
      <c r="A10" s="49" t="s">
        <v>32</v>
      </c>
      <c r="B10" s="49"/>
      <c r="C10" s="50" t="s">
        <v>56</v>
      </c>
      <c r="D10" s="51"/>
      <c r="E10" s="132">
        <f>'سایر درآمدها'!E10</f>
        <v>49188683</v>
      </c>
      <c r="F10" s="51"/>
      <c r="G10" s="52">
        <f t="shared" si="0"/>
        <v>1.9130672896930718</v>
      </c>
      <c r="H10" s="53"/>
      <c r="I10" s="130">
        <f t="shared" si="1"/>
        <v>1.8142084452299385E-2</v>
      </c>
      <c r="J10" s="208"/>
      <c r="K10" s="208"/>
      <c r="M10" s="184"/>
      <c r="N10" s="217"/>
    </row>
    <row r="11" spans="1:14" ht="19.5" customHeight="1" thickBot="1" x14ac:dyDescent="0.45">
      <c r="A11" s="49" t="s">
        <v>2</v>
      </c>
      <c r="B11" s="54"/>
      <c r="C11" s="26"/>
      <c r="D11" s="26"/>
      <c r="E11" s="177">
        <f>SUM(E7:E10)</f>
        <v>2571194608</v>
      </c>
      <c r="F11" s="26"/>
      <c r="G11" s="176">
        <f>SUM(G7:G10)</f>
        <v>100</v>
      </c>
      <c r="H11" s="55"/>
      <c r="I11" s="133">
        <f>SUM(I7:I10)</f>
        <v>0.94832442904870651</v>
      </c>
      <c r="J11" s="208"/>
      <c r="K11" s="208"/>
    </row>
    <row r="12" spans="1:14" ht="18.75" customHeight="1" thickTop="1" x14ac:dyDescent="0.4">
      <c r="J12" s="208"/>
      <c r="K12" s="208"/>
    </row>
    <row r="13" spans="1:14" ht="18" customHeight="1" x14ac:dyDescent="0.4">
      <c r="E13" s="197"/>
      <c r="F13" s="197"/>
      <c r="G13" s="197"/>
      <c r="J13" s="208"/>
      <c r="K13" s="208"/>
    </row>
    <row r="14" spans="1:14" ht="18" customHeight="1" x14ac:dyDescent="0.4">
      <c r="E14" s="197"/>
      <c r="F14" s="197"/>
      <c r="G14" s="197"/>
      <c r="J14" s="208"/>
      <c r="K14" s="208"/>
    </row>
    <row r="15" spans="1:14" ht="18" customHeight="1" x14ac:dyDescent="0.4">
      <c r="E15" s="197"/>
      <c r="F15" s="197"/>
      <c r="G15" s="197"/>
      <c r="J15" s="208"/>
      <c r="K15" s="208"/>
    </row>
    <row r="16" spans="1:14" ht="18" customHeight="1" x14ac:dyDescent="0.4">
      <c r="E16" s="197"/>
      <c r="F16" s="197"/>
      <c r="G16" s="197"/>
      <c r="J16" s="208"/>
      <c r="K16" s="208"/>
    </row>
    <row r="17" spans="1:11" ht="17.45" customHeight="1" x14ac:dyDescent="0.4">
      <c r="E17" s="197"/>
      <c r="F17" s="197"/>
      <c r="G17" s="197"/>
      <c r="J17" s="208"/>
      <c r="K17" s="208"/>
    </row>
    <row r="18" spans="1:11" ht="17.45" customHeight="1" x14ac:dyDescent="0.45">
      <c r="E18" s="197"/>
      <c r="F18" s="197"/>
      <c r="G18" s="197"/>
    </row>
    <row r="19" spans="1:11" ht="17.45" customHeight="1" x14ac:dyDescent="0.45"/>
    <row r="21" spans="1:11" x14ac:dyDescent="0.45">
      <c r="A21" s="56" t="s">
        <v>60</v>
      </c>
    </row>
    <row r="27" spans="1:11" ht="18.75" customHeight="1" x14ac:dyDescent="0.45"/>
    <row r="36" ht="18.75" customHeight="1" x14ac:dyDescent="0.45"/>
    <row r="37" ht="17.45" customHeight="1" x14ac:dyDescent="0.45"/>
    <row r="38" ht="17.45" customHeight="1" x14ac:dyDescent="0.45"/>
  </sheetData>
  <mergeCells count="4">
    <mergeCell ref="E5:I5"/>
    <mergeCell ref="A1:I1"/>
    <mergeCell ref="A2:I2"/>
    <mergeCell ref="A3:I3"/>
  </mergeCells>
  <pageMargins left="0.25" right="0.25" top="0.75" bottom="0.75" header="0.3" footer="0.3"/>
  <pageSetup paperSize="9" fitToHeight="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21"/>
  <sheetViews>
    <sheetView rightToLeft="1" view="pageBreakPreview" zoomScale="80" zoomScaleNormal="100" zoomScaleSheetLayoutView="80" workbookViewId="0">
      <selection activeCell="H9" sqref="H9"/>
    </sheetView>
  </sheetViews>
  <sheetFormatPr defaultColWidth="9.140625" defaultRowHeight="18" x14ac:dyDescent="0.4"/>
  <cols>
    <col min="1" max="1" width="50.85546875" style="26" customWidth="1"/>
    <col min="2" max="2" width="15.5703125" style="26" bestFit="1" customWidth="1"/>
    <col min="3" max="3" width="0.85546875" style="26" customWidth="1"/>
    <col min="4" max="4" width="14" style="26" bestFit="1" customWidth="1"/>
    <col min="5" max="5" width="1.28515625" style="26" customWidth="1"/>
    <col min="6" max="6" width="12.42578125" style="26" customWidth="1"/>
    <col min="7" max="7" width="1" style="26" customWidth="1"/>
    <col min="8" max="8" width="25" style="91" bestFit="1" customWidth="1"/>
    <col min="9" max="9" width="0.85546875" style="91" customWidth="1"/>
    <col min="10" max="10" width="25" style="91" bestFit="1" customWidth="1"/>
    <col min="11" max="11" width="0.7109375" style="91" customWidth="1"/>
    <col min="12" max="12" width="23.140625" style="91" bestFit="1" customWidth="1"/>
    <col min="13" max="13" width="0.7109375" style="91" customWidth="1"/>
    <col min="14" max="14" width="23.140625" style="91" bestFit="1" customWidth="1"/>
    <col min="15" max="15" width="0.5703125" style="91" customWidth="1"/>
    <col min="16" max="16" width="17" style="91" bestFit="1" customWidth="1"/>
    <col min="17" max="17" width="0.5703125" style="91" customWidth="1"/>
    <col min="18" max="18" width="23.140625" style="91" bestFit="1" customWidth="1"/>
    <col min="19" max="19" width="9.140625" style="26"/>
    <col min="20" max="20" width="14.28515625" style="26" bestFit="1" customWidth="1"/>
    <col min="21" max="16384" width="9.140625" style="26"/>
  </cols>
  <sheetData>
    <row r="1" spans="1:21" ht="24.75" x14ac:dyDescent="0.6">
      <c r="A1" s="254" t="s">
        <v>95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</row>
    <row r="2" spans="1:21" ht="24.75" x14ac:dyDescent="0.6">
      <c r="A2" s="254" t="s">
        <v>57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</row>
    <row r="3" spans="1:21" ht="24.75" x14ac:dyDescent="0.6">
      <c r="A3" s="254" t="str">
        <f>' سهام'!A3:W3</f>
        <v>برای ماه منتهی به 1402/03/31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</row>
    <row r="4" spans="1:21" ht="24.75" x14ac:dyDescent="0.55000000000000004">
      <c r="A4" s="261" t="s">
        <v>66</v>
      </c>
      <c r="B4" s="261"/>
      <c r="C4" s="261"/>
      <c r="D4" s="261"/>
      <c r="E4" s="261"/>
      <c r="F4" s="261"/>
      <c r="G4" s="261"/>
      <c r="H4" s="261"/>
      <c r="I4" s="82"/>
      <c r="J4" s="60"/>
      <c r="K4" s="60"/>
      <c r="L4" s="60"/>
      <c r="M4" s="60"/>
      <c r="N4" s="60"/>
      <c r="O4" s="60"/>
      <c r="P4" s="60"/>
      <c r="Q4" s="60"/>
      <c r="R4" s="60"/>
    </row>
    <row r="5" spans="1:21" ht="24.75" customHeight="1" thickBot="1" x14ac:dyDescent="0.6">
      <c r="A5" s="83"/>
      <c r="B5" s="279"/>
      <c r="C5" s="279"/>
      <c r="D5" s="279"/>
      <c r="E5" s="279"/>
      <c r="F5" s="279"/>
      <c r="G5" s="84"/>
      <c r="H5" s="280" t="s">
        <v>99</v>
      </c>
      <c r="I5" s="280"/>
      <c r="J5" s="280"/>
      <c r="K5" s="280"/>
      <c r="L5" s="280"/>
      <c r="M5" s="60"/>
      <c r="N5" s="280" t="s">
        <v>100</v>
      </c>
      <c r="O5" s="280"/>
      <c r="P5" s="280"/>
      <c r="Q5" s="280"/>
      <c r="R5" s="280"/>
    </row>
    <row r="6" spans="1:21" ht="46.5" customHeight="1" thickBot="1" x14ac:dyDescent="0.6">
      <c r="A6" s="134" t="s">
        <v>38</v>
      </c>
      <c r="B6" s="85" t="s">
        <v>41</v>
      </c>
      <c r="C6" s="86"/>
      <c r="D6" s="85" t="s">
        <v>23</v>
      </c>
      <c r="E6" s="86"/>
      <c r="F6" s="85" t="s">
        <v>35</v>
      </c>
      <c r="G6" s="86"/>
      <c r="H6" s="87" t="s">
        <v>58</v>
      </c>
      <c r="I6" s="88"/>
      <c r="J6" s="87" t="s">
        <v>40</v>
      </c>
      <c r="K6" s="88"/>
      <c r="L6" s="87" t="s">
        <v>42</v>
      </c>
      <c r="M6" s="60"/>
      <c r="N6" s="87" t="s">
        <v>58</v>
      </c>
      <c r="O6" s="88"/>
      <c r="P6" s="87" t="s">
        <v>40</v>
      </c>
      <c r="Q6" s="88"/>
      <c r="R6" s="87" t="s">
        <v>42</v>
      </c>
    </row>
    <row r="7" spans="1:21" s="7" customFormat="1" ht="46.5" customHeight="1" x14ac:dyDescent="0.5">
      <c r="A7" s="38" t="s">
        <v>114</v>
      </c>
      <c r="B7" s="89" t="s">
        <v>93</v>
      </c>
      <c r="C7" s="90"/>
      <c r="D7" s="79" t="s">
        <v>93</v>
      </c>
      <c r="F7" s="226">
        <v>26.5</v>
      </c>
      <c r="H7" s="153">
        <v>101643836</v>
      </c>
      <c r="I7" s="153"/>
      <c r="J7" s="153">
        <v>-1669436</v>
      </c>
      <c r="K7" s="153"/>
      <c r="L7" s="153">
        <f>H7+J7</f>
        <v>99974400</v>
      </c>
      <c r="M7" s="153"/>
      <c r="N7" s="153">
        <v>101643836</v>
      </c>
      <c r="O7" s="153"/>
      <c r="P7" s="153">
        <v>-1669436</v>
      </c>
      <c r="Q7" s="153"/>
      <c r="R7" s="153">
        <f>N7+P7</f>
        <v>99974400</v>
      </c>
      <c r="S7" s="227"/>
      <c r="T7" s="115"/>
      <c r="U7" s="115"/>
    </row>
    <row r="8" spans="1:21" s="7" customFormat="1" ht="46.5" customHeight="1" x14ac:dyDescent="0.5">
      <c r="A8" s="38" t="s">
        <v>112</v>
      </c>
      <c r="B8" s="89" t="s">
        <v>123</v>
      </c>
      <c r="C8" s="90"/>
      <c r="D8" s="79" t="s">
        <v>93</v>
      </c>
      <c r="F8" s="153" t="s">
        <v>93</v>
      </c>
      <c r="H8" s="153">
        <v>2853769973</v>
      </c>
      <c r="I8" s="153"/>
      <c r="J8" s="153">
        <v>0</v>
      </c>
      <c r="K8" s="153"/>
      <c r="L8" s="153">
        <f t="shared" ref="L8:L9" si="0">H8+J8</f>
        <v>2853769973</v>
      </c>
      <c r="M8" s="153"/>
      <c r="N8" s="153">
        <v>2853769973</v>
      </c>
      <c r="O8" s="153"/>
      <c r="P8" s="153">
        <v>0</v>
      </c>
      <c r="Q8" s="153"/>
      <c r="R8" s="153">
        <f t="shared" ref="R8:R9" si="1">N8+P8</f>
        <v>2853769973</v>
      </c>
      <c r="S8" s="227"/>
      <c r="T8" s="115"/>
      <c r="U8" s="115"/>
    </row>
    <row r="9" spans="1:21" s="7" customFormat="1" ht="46.5" customHeight="1" x14ac:dyDescent="0.5">
      <c r="A9" s="38" t="s">
        <v>111</v>
      </c>
      <c r="B9" s="89" t="s">
        <v>98</v>
      </c>
      <c r="C9" s="90"/>
      <c r="D9" s="79" t="s">
        <v>93</v>
      </c>
      <c r="F9" s="153" t="s">
        <v>93</v>
      </c>
      <c r="H9" s="153">
        <v>462180171</v>
      </c>
      <c r="I9" s="153"/>
      <c r="J9" s="153">
        <v>0</v>
      </c>
      <c r="K9" s="153"/>
      <c r="L9" s="153">
        <f t="shared" si="0"/>
        <v>462180171</v>
      </c>
      <c r="M9" s="153"/>
      <c r="N9" s="153">
        <v>462180171</v>
      </c>
      <c r="O9" s="153"/>
      <c r="P9" s="153">
        <v>0</v>
      </c>
      <c r="Q9" s="153"/>
      <c r="R9" s="153">
        <f t="shared" si="1"/>
        <v>462180171</v>
      </c>
      <c r="S9" s="227"/>
      <c r="T9" s="115"/>
      <c r="U9" s="115"/>
    </row>
    <row r="10" spans="1:21" ht="47.45" customHeight="1" thickBot="1" x14ac:dyDescent="0.6">
      <c r="A10" s="38"/>
      <c r="B10" s="59"/>
      <c r="C10" s="59"/>
      <c r="D10" s="59"/>
      <c r="E10" s="59"/>
      <c r="F10" s="59"/>
      <c r="G10" s="59"/>
      <c r="H10" s="156">
        <f>SUM(H7:H9)</f>
        <v>3417593980</v>
      </c>
      <c r="I10" s="154"/>
      <c r="J10" s="156">
        <f>SUM(J7:J9)</f>
        <v>-1669436</v>
      </c>
      <c r="K10" s="154"/>
      <c r="L10" s="156">
        <f>SUM(L7:L9)</f>
        <v>3415924544</v>
      </c>
      <c r="M10" s="154"/>
      <c r="N10" s="156">
        <f>SUM(N7:N9)</f>
        <v>3417593980</v>
      </c>
      <c r="O10" s="154"/>
      <c r="P10" s="156">
        <f>SUM(P7:P9)</f>
        <v>-1669436</v>
      </c>
      <c r="Q10" s="155" t="e">
        <f>SUM(#REF!)</f>
        <v>#REF!</v>
      </c>
      <c r="R10" s="156">
        <f>SUM(R7:R9)</f>
        <v>3415924544</v>
      </c>
    </row>
    <row r="11" spans="1:21" ht="22.5" thickTop="1" x14ac:dyDescent="0.5">
      <c r="I11" s="7"/>
      <c r="K11" s="7"/>
      <c r="M11" s="7"/>
      <c r="O11" s="7"/>
    </row>
    <row r="12" spans="1:21" ht="21.75" x14ac:dyDescent="0.5">
      <c r="I12" s="7"/>
      <c r="K12" s="7"/>
      <c r="M12" s="7"/>
      <c r="O12" s="7"/>
    </row>
    <row r="13" spans="1:21" ht="21.75" x14ac:dyDescent="0.5">
      <c r="H13" s="227"/>
      <c r="I13" s="7"/>
      <c r="K13" s="7"/>
      <c r="M13" s="7"/>
    </row>
    <row r="14" spans="1:21" s="21" customFormat="1" ht="21.75" x14ac:dyDescent="0.4">
      <c r="H14" s="153"/>
      <c r="J14" s="328"/>
      <c r="L14" s="152"/>
      <c r="N14" s="153"/>
      <c r="R14" s="152"/>
    </row>
    <row r="15" spans="1:21" s="21" customFormat="1" ht="21.75" x14ac:dyDescent="0.4">
      <c r="H15" s="200"/>
      <c r="I15" s="184"/>
      <c r="L15" s="152"/>
      <c r="N15" s="200"/>
      <c r="P15" s="184"/>
      <c r="R15" s="152"/>
    </row>
    <row r="16" spans="1:21" ht="21.75" x14ac:dyDescent="0.5">
      <c r="H16" s="153"/>
      <c r="I16" s="7"/>
      <c r="K16" s="7"/>
      <c r="L16" s="152"/>
      <c r="N16" s="153"/>
      <c r="R16" s="152"/>
    </row>
    <row r="17" spans="8:18" ht="21.75" x14ac:dyDescent="0.5">
      <c r="H17" s="200"/>
      <c r="K17" s="7"/>
      <c r="L17" s="152"/>
      <c r="N17" s="200"/>
      <c r="R17" s="152"/>
    </row>
    <row r="18" spans="8:18" x14ac:dyDescent="0.4">
      <c r="L18" s="152"/>
      <c r="R18" s="152"/>
    </row>
    <row r="19" spans="8:18" x14ac:dyDescent="0.4">
      <c r="L19" s="152"/>
      <c r="R19" s="152"/>
    </row>
    <row r="20" spans="8:18" x14ac:dyDescent="0.4">
      <c r="L20" s="152"/>
      <c r="R20" s="152"/>
    </row>
    <row r="21" spans="8:18" x14ac:dyDescent="0.4">
      <c r="L21" s="152"/>
      <c r="R21" s="152"/>
    </row>
  </sheetData>
  <autoFilter ref="A6:R6" xr:uid="{00000000-0009-0000-0000-000005000000}">
    <sortState xmlns:xlrd2="http://schemas.microsoft.com/office/spreadsheetml/2017/richdata2" ref="A7:R14">
      <sortCondition descending="1" ref="R6"/>
    </sortState>
  </autoFilter>
  <mergeCells count="7">
    <mergeCell ref="A4:H4"/>
    <mergeCell ref="B5:F5"/>
    <mergeCell ref="N5:R5"/>
    <mergeCell ref="A1:R1"/>
    <mergeCell ref="A2:R2"/>
    <mergeCell ref="A3:R3"/>
    <mergeCell ref="H5:L5"/>
  </mergeCells>
  <printOptions horizontalCentered="1"/>
  <pageMargins left="0.25" right="0.25" top="0.75" bottom="0.75" header="0.3" footer="0.3"/>
  <pageSetup paperSize="9" scale="6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20"/>
  <sheetViews>
    <sheetView rightToLeft="1" view="pageBreakPreview" zoomScale="80" zoomScaleNormal="100" zoomScaleSheetLayoutView="80" workbookViewId="0">
      <selection activeCell="K8" sqref="K8"/>
    </sheetView>
  </sheetViews>
  <sheetFormatPr defaultColWidth="9.140625" defaultRowHeight="17.25" x14ac:dyDescent="0.4"/>
  <cols>
    <col min="1" max="1" width="24.7109375" style="21" customWidth="1"/>
    <col min="2" max="2" width="0.5703125" style="21" customWidth="1"/>
    <col min="3" max="3" width="15" style="21" customWidth="1"/>
    <col min="4" max="4" width="0.85546875" style="21" customWidth="1"/>
    <col min="5" max="5" width="15.28515625" style="21" bestFit="1" customWidth="1"/>
    <col min="6" max="6" width="1.140625" style="21" customWidth="1"/>
    <col min="7" max="7" width="9.42578125" style="21" bestFit="1" customWidth="1"/>
    <col min="8" max="8" width="0.5703125" style="21" customWidth="1"/>
    <col min="9" max="9" width="19.42578125" style="21" customWidth="1"/>
    <col min="10" max="10" width="1" style="21" customWidth="1"/>
    <col min="11" max="11" width="15.28515625" style="21" customWidth="1"/>
    <col min="12" max="12" width="1.140625" style="21" customWidth="1"/>
    <col min="13" max="13" width="18.28515625" style="21" customWidth="1"/>
    <col min="14" max="14" width="1" style="21" customWidth="1"/>
    <col min="15" max="15" width="19.42578125" style="21" bestFit="1" customWidth="1"/>
    <col min="16" max="16" width="1.140625" style="21" customWidth="1"/>
    <col min="17" max="17" width="16" style="21" bestFit="1" customWidth="1"/>
    <col min="18" max="18" width="1.140625" style="21" customWidth="1"/>
    <col min="19" max="19" width="21.140625" style="21" bestFit="1" customWidth="1"/>
    <col min="20" max="20" width="2.85546875" style="21" customWidth="1"/>
    <col min="21" max="16384" width="9.140625" style="21"/>
  </cols>
  <sheetData>
    <row r="1" spans="1:23" ht="22.5" x14ac:dyDescent="0.55000000000000004">
      <c r="A1" s="283" t="s">
        <v>95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</row>
    <row r="2" spans="1:23" ht="22.5" x14ac:dyDescent="0.55000000000000004">
      <c r="A2" s="283" t="s">
        <v>57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</row>
    <row r="3" spans="1:23" ht="22.5" x14ac:dyDescent="0.55000000000000004">
      <c r="A3" s="283" t="s">
        <v>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</row>
    <row r="4" spans="1:23" ht="22.5" x14ac:dyDescent="0.4">
      <c r="A4" s="284" t="s">
        <v>77</v>
      </c>
      <c r="B4" s="284"/>
      <c r="C4" s="284"/>
      <c r="D4" s="284"/>
      <c r="E4" s="284"/>
      <c r="F4" s="284"/>
      <c r="G4" s="284"/>
      <c r="H4" s="284"/>
      <c r="I4" s="285"/>
      <c r="J4" s="285"/>
      <c r="K4" s="285"/>
      <c r="L4" s="285"/>
      <c r="M4" s="285"/>
      <c r="N4" s="285"/>
      <c r="O4" s="285"/>
      <c r="P4" s="285"/>
      <c r="Q4" s="284"/>
      <c r="R4" s="284"/>
      <c r="S4" s="284"/>
    </row>
    <row r="6" spans="1:23" ht="18.75" x14ac:dyDescent="0.4">
      <c r="C6" s="281" t="s">
        <v>78</v>
      </c>
      <c r="D6" s="282"/>
      <c r="E6" s="282"/>
      <c r="F6" s="282"/>
      <c r="G6" s="282"/>
      <c r="I6" s="281" t="s">
        <v>79</v>
      </c>
      <c r="J6" s="282"/>
      <c r="K6" s="282"/>
      <c r="L6" s="282"/>
      <c r="M6" s="282"/>
      <c r="O6" s="281" t="s">
        <v>98</v>
      </c>
      <c r="P6" s="282"/>
      <c r="Q6" s="282"/>
      <c r="R6" s="282"/>
      <c r="S6" s="282"/>
    </row>
    <row r="7" spans="1:23" ht="56.25" x14ac:dyDescent="0.4">
      <c r="A7" s="119" t="s">
        <v>80</v>
      </c>
      <c r="C7" s="92" t="s">
        <v>81</v>
      </c>
      <c r="E7" s="92" t="s">
        <v>82</v>
      </c>
      <c r="G7" s="92" t="s">
        <v>83</v>
      </c>
      <c r="I7" s="92" t="s">
        <v>84</v>
      </c>
      <c r="K7" s="92" t="s">
        <v>85</v>
      </c>
      <c r="M7" s="92" t="s">
        <v>86</v>
      </c>
      <c r="O7" s="92" t="s">
        <v>84</v>
      </c>
      <c r="Q7" s="92" t="s">
        <v>85</v>
      </c>
      <c r="S7" s="92" t="s">
        <v>86</v>
      </c>
    </row>
    <row r="8" spans="1:23" ht="21.75" x14ac:dyDescent="0.4">
      <c r="A8" s="212" t="s">
        <v>102</v>
      </c>
      <c r="B8" s="89"/>
      <c r="C8" s="142" t="s">
        <v>98</v>
      </c>
      <c r="D8" s="22"/>
      <c r="E8" s="220">
        <v>1205000</v>
      </c>
      <c r="F8" s="22"/>
      <c r="G8" s="221">
        <v>690</v>
      </c>
      <c r="H8" s="22"/>
      <c r="I8" s="222">
        <v>831450000</v>
      </c>
      <c r="J8" s="152"/>
      <c r="K8" s="222">
        <v>-119057394</v>
      </c>
      <c r="L8" s="152"/>
      <c r="M8" s="222">
        <f>I8+K8</f>
        <v>712392606</v>
      </c>
      <c r="N8" s="152"/>
      <c r="O8" s="222">
        <v>831450000</v>
      </c>
      <c r="P8" s="152"/>
      <c r="Q8" s="222">
        <v>-119057394</v>
      </c>
      <c r="R8" s="152"/>
      <c r="S8" s="222">
        <f>O8+Q8</f>
        <v>712392606</v>
      </c>
      <c r="U8" s="329"/>
      <c r="V8" s="329"/>
      <c r="W8" s="329"/>
    </row>
    <row r="9" spans="1:23" ht="18.75" thickBot="1" x14ac:dyDescent="0.45">
      <c r="A9" s="93" t="s">
        <v>87</v>
      </c>
      <c r="I9" s="223">
        <f>SUM(I8:I8)</f>
        <v>831450000</v>
      </c>
      <c r="J9" s="93" t="e">
        <f>SUM(#REF!)</f>
        <v>#REF!</v>
      </c>
      <c r="K9" s="223">
        <f>SUM(K8:K8)</f>
        <v>-119057394</v>
      </c>
      <c r="L9" s="93" t="e">
        <f>SUM(#REF!)</f>
        <v>#REF!</v>
      </c>
      <c r="M9" s="223">
        <f>SUM(M8:M8)</f>
        <v>712392606</v>
      </c>
      <c r="N9" s="93" t="e">
        <f>SUM(#REF!)</f>
        <v>#REF!</v>
      </c>
      <c r="O9" s="223">
        <f>SUM(O8:O8)</f>
        <v>831450000</v>
      </c>
      <c r="P9" s="93"/>
      <c r="Q9" s="223">
        <f>SUM(Q8)</f>
        <v>-119057394</v>
      </c>
      <c r="R9" s="93" t="e">
        <f>SUM(#REF!)</f>
        <v>#REF!</v>
      </c>
      <c r="S9" s="223">
        <f>SUM(S8:S8)</f>
        <v>712392606</v>
      </c>
    </row>
    <row r="10" spans="1:23" ht="18.75" thickTop="1" x14ac:dyDescent="0.4">
      <c r="I10" s="94"/>
      <c r="K10" s="94"/>
      <c r="M10" s="94"/>
      <c r="O10" s="94"/>
      <c r="Q10" s="94"/>
      <c r="S10" s="94"/>
    </row>
    <row r="11" spans="1:23" ht="16.5" customHeight="1" x14ac:dyDescent="0.4"/>
    <row r="12" spans="1:23" s="152" customFormat="1" ht="18" x14ac:dyDescent="0.25"/>
    <row r="13" spans="1:23" s="152" customFormat="1" ht="18" x14ac:dyDescent="0.25"/>
    <row r="14" spans="1:23" s="152" customFormat="1" ht="18" x14ac:dyDescent="0.25"/>
    <row r="15" spans="1:23" s="152" customFormat="1" ht="18" x14ac:dyDescent="0.25"/>
    <row r="16" spans="1:23" s="152" customFormat="1" ht="18" x14ac:dyDescent="0.25"/>
    <row r="17" s="152" customFormat="1" ht="18" x14ac:dyDescent="0.25"/>
    <row r="18" s="152" customFormat="1" ht="18" x14ac:dyDescent="0.25"/>
    <row r="19" s="152" customFormat="1" ht="18" x14ac:dyDescent="0.25"/>
    <row r="20" s="152" customFormat="1" ht="18" x14ac:dyDescent="0.25"/>
  </sheetData>
  <autoFilter ref="A7:S7" xr:uid="{00000000-0009-0000-0000-000006000000}">
    <sortState xmlns:xlrd2="http://schemas.microsoft.com/office/spreadsheetml/2017/richdata2" ref="A8:S27">
      <sortCondition descending="1" ref="S7"/>
    </sortState>
  </autoFilter>
  <mergeCells count="9">
    <mergeCell ref="C6:G6"/>
    <mergeCell ref="I6:M6"/>
    <mergeCell ref="O6:S6"/>
    <mergeCell ref="A1:S1"/>
    <mergeCell ref="A2:S2"/>
    <mergeCell ref="A4:H4"/>
    <mergeCell ref="I4:P4"/>
    <mergeCell ref="Q4:S4"/>
    <mergeCell ref="A3:S3"/>
  </mergeCells>
  <pageMargins left="0.7" right="0.7" top="0.75" bottom="0.75" header="0.3" footer="0.3"/>
  <pageSetup scale="4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24"/>
  <sheetViews>
    <sheetView rightToLeft="1" view="pageBreakPreview" zoomScale="70" zoomScaleNormal="100" zoomScaleSheetLayoutView="70" workbookViewId="0">
      <selection activeCell="Q9" sqref="Q9"/>
    </sheetView>
  </sheetViews>
  <sheetFormatPr defaultColWidth="9.140625" defaultRowHeight="17.25" x14ac:dyDescent="0.4"/>
  <cols>
    <col min="1" max="1" width="37" style="21" bestFit="1" customWidth="1"/>
    <col min="2" max="2" width="1.28515625" style="21" customWidth="1"/>
    <col min="3" max="3" width="17.28515625" style="21" bestFit="1" customWidth="1"/>
    <col min="4" max="4" width="0.85546875" style="21" customWidth="1"/>
    <col min="5" max="5" width="24.5703125" style="57" bestFit="1" customWidth="1"/>
    <col min="6" max="6" width="0.5703125" style="57" customWidth="1"/>
    <col min="7" max="7" width="22.5703125" style="57" bestFit="1" customWidth="1"/>
    <col min="8" max="8" width="0.85546875" style="57" customWidth="1"/>
    <col min="9" max="9" width="22" style="81" bestFit="1" customWidth="1"/>
    <col min="10" max="10" width="0.5703125" style="81" customWidth="1"/>
    <col min="11" max="11" width="19" style="81" bestFit="1" customWidth="1"/>
    <col min="12" max="12" width="0.42578125" style="81" customWidth="1"/>
    <col min="13" max="13" width="26.28515625" style="81" bestFit="1" customWidth="1"/>
    <col min="14" max="14" width="0.42578125" style="81" customWidth="1"/>
    <col min="15" max="15" width="24.28515625" style="81" bestFit="1" customWidth="1"/>
    <col min="16" max="16" width="0.5703125" style="81" customWidth="1"/>
    <col min="17" max="17" width="24.28515625" style="81" bestFit="1" customWidth="1"/>
    <col min="18" max="19" width="9.140625" style="21"/>
    <col min="20" max="20" width="23.140625" style="21" bestFit="1" customWidth="1"/>
    <col min="21" max="16384" width="9.140625" style="21"/>
  </cols>
  <sheetData>
    <row r="1" spans="1:17" ht="22.5" x14ac:dyDescent="0.55000000000000004">
      <c r="A1" s="283" t="s">
        <v>95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17" ht="22.5" x14ac:dyDescent="0.55000000000000004">
      <c r="A2" s="283" t="s">
        <v>57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</row>
    <row r="3" spans="1:17" ht="22.5" x14ac:dyDescent="0.55000000000000004">
      <c r="A3" s="283" t="str">
        <f>' سهام'!A3:W3</f>
        <v>برای ماه منتهی به 1402/03/31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</row>
    <row r="4" spans="1:17" ht="22.5" x14ac:dyDescent="0.4">
      <c r="A4" s="284" t="s">
        <v>65</v>
      </c>
      <c r="B4" s="284"/>
      <c r="C4" s="284"/>
      <c r="D4" s="284"/>
      <c r="E4" s="284"/>
      <c r="F4" s="284"/>
      <c r="G4" s="284"/>
      <c r="H4" s="284"/>
      <c r="I4" s="284"/>
      <c r="J4" s="285"/>
      <c r="K4" s="285"/>
      <c r="L4" s="285"/>
      <c r="M4" s="285"/>
      <c r="N4" s="285"/>
      <c r="O4" s="285"/>
      <c r="P4" s="285"/>
      <c r="Q4" s="285"/>
    </row>
    <row r="5" spans="1:17" ht="15.75" customHeight="1" thickBot="1" x14ac:dyDescent="0.55000000000000004">
      <c r="A5" s="7"/>
      <c r="B5" s="7"/>
      <c r="C5" s="289" t="s">
        <v>99</v>
      </c>
      <c r="D5" s="289"/>
      <c r="E5" s="289"/>
      <c r="F5" s="289"/>
      <c r="G5" s="289"/>
      <c r="H5" s="289"/>
      <c r="I5" s="289"/>
      <c r="J5" s="65"/>
      <c r="K5" s="290" t="s">
        <v>100</v>
      </c>
      <c r="L5" s="290"/>
      <c r="M5" s="290"/>
      <c r="N5" s="290"/>
      <c r="O5" s="290"/>
      <c r="P5" s="290"/>
      <c r="Q5" s="290"/>
    </row>
    <row r="6" spans="1:17" ht="22.5" thickBot="1" x14ac:dyDescent="0.55000000000000004">
      <c r="A6" s="74" t="s">
        <v>38</v>
      </c>
      <c r="B6" s="74"/>
      <c r="C6" s="75" t="s">
        <v>3</v>
      </c>
      <c r="D6" s="74"/>
      <c r="E6" s="76" t="s">
        <v>46</v>
      </c>
      <c r="F6" s="77"/>
      <c r="G6" s="78" t="s">
        <v>43</v>
      </c>
      <c r="H6" s="77"/>
      <c r="I6" s="69" t="s">
        <v>47</v>
      </c>
      <c r="J6" s="65"/>
      <c r="K6" s="67" t="s">
        <v>3</v>
      </c>
      <c r="L6" s="68"/>
      <c r="M6" s="69" t="s">
        <v>21</v>
      </c>
      <c r="N6" s="68"/>
      <c r="O6" s="67" t="s">
        <v>43</v>
      </c>
      <c r="P6" s="68"/>
      <c r="Q6" s="70" t="s">
        <v>47</v>
      </c>
    </row>
    <row r="7" spans="1:17" ht="21.75" x14ac:dyDescent="0.5">
      <c r="A7" s="211" t="s">
        <v>93</v>
      </c>
      <c r="B7" s="201"/>
      <c r="C7" s="202">
        <v>0</v>
      </c>
      <c r="D7" s="201"/>
      <c r="E7" s="202">
        <v>0</v>
      </c>
      <c r="F7" s="153"/>
      <c r="G7" s="203">
        <v>0</v>
      </c>
      <c r="H7" s="153"/>
      <c r="I7" s="153">
        <v>0</v>
      </c>
      <c r="J7" s="204"/>
      <c r="K7" s="202">
        <v>0</v>
      </c>
      <c r="L7" s="201"/>
      <c r="M7" s="202">
        <v>0</v>
      </c>
      <c r="N7" s="153"/>
      <c r="O7" s="203">
        <v>0</v>
      </c>
      <c r="P7" s="205"/>
      <c r="Q7" s="153">
        <v>0</v>
      </c>
    </row>
    <row r="8" spans="1:17" ht="23.25" thickBot="1" x14ac:dyDescent="0.45">
      <c r="E8" s="80">
        <f>SUM(E7)</f>
        <v>0</v>
      </c>
      <c r="F8" s="21"/>
      <c r="G8" s="80">
        <f>SUM(G7)</f>
        <v>0</v>
      </c>
      <c r="H8" s="21"/>
      <c r="I8" s="80">
        <f>SUM(I7)</f>
        <v>0</v>
      </c>
      <c r="J8" s="21"/>
      <c r="K8" s="21"/>
      <c r="L8" s="21"/>
      <c r="M8" s="80">
        <f>SUM(M7)</f>
        <v>0</v>
      </c>
      <c r="N8" s="21"/>
      <c r="O8" s="80">
        <f>SUM(O7)</f>
        <v>0</v>
      </c>
      <c r="P8" s="21"/>
      <c r="Q8" s="80">
        <f>SUM(Q7)</f>
        <v>0</v>
      </c>
    </row>
    <row r="9" spans="1:17" ht="23.25" thickTop="1" x14ac:dyDescent="0.4">
      <c r="E9" s="157"/>
      <c r="F9" s="21"/>
      <c r="G9" s="157"/>
      <c r="H9" s="21"/>
      <c r="I9" s="157"/>
      <c r="J9" s="21"/>
      <c r="K9" s="21"/>
      <c r="L9" s="21"/>
      <c r="M9" s="157"/>
      <c r="N9" s="21"/>
      <c r="O9" s="157"/>
      <c r="P9" s="21"/>
      <c r="Q9" s="157"/>
    </row>
    <row r="10" spans="1:17" ht="10.5" customHeight="1" x14ac:dyDescent="0.5">
      <c r="A10" s="7"/>
      <c r="B10" s="7"/>
      <c r="C10" s="7"/>
      <c r="D10" s="7"/>
      <c r="E10" s="58"/>
      <c r="F10" s="58"/>
      <c r="G10" s="58"/>
      <c r="H10" s="58"/>
      <c r="I10" s="65"/>
      <c r="J10" s="65"/>
      <c r="K10" s="65"/>
      <c r="L10" s="65"/>
      <c r="M10" s="65"/>
      <c r="N10" s="65"/>
      <c r="O10" s="65"/>
      <c r="P10" s="65"/>
      <c r="Q10" s="65"/>
    </row>
    <row r="11" spans="1:17" ht="21.75" x14ac:dyDescent="0.5">
      <c r="A11" s="286" t="s">
        <v>45</v>
      </c>
      <c r="B11" s="287"/>
      <c r="C11" s="287"/>
      <c r="D11" s="287"/>
      <c r="E11" s="287"/>
      <c r="F11" s="287"/>
      <c r="G11" s="287"/>
      <c r="H11" s="287"/>
      <c r="I11" s="287"/>
      <c r="J11" s="287"/>
      <c r="K11" s="287"/>
      <c r="L11" s="287"/>
      <c r="M11" s="287"/>
      <c r="N11" s="287"/>
      <c r="O11" s="287"/>
      <c r="P11" s="287"/>
      <c r="Q11" s="288"/>
    </row>
    <row r="12" spans="1:17" ht="6" customHeight="1" x14ac:dyDescent="0.4">
      <c r="A12" s="191"/>
      <c r="B12" s="191"/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</row>
    <row r="13" spans="1:17" ht="18" customHeight="1" x14ac:dyDescent="0.4">
      <c r="A13" s="192"/>
      <c r="B13" s="192"/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</row>
    <row r="14" spans="1:17" ht="21.75" x14ac:dyDescent="0.4">
      <c r="I14" s="153"/>
      <c r="Q14" s="153"/>
    </row>
    <row r="15" spans="1:17" s="61" customFormat="1" ht="24" x14ac:dyDescent="0.55000000000000004">
      <c r="I15" s="200"/>
      <c r="Q15" s="200"/>
    </row>
    <row r="16" spans="1:17" s="61" customFormat="1" ht="24" x14ac:dyDescent="0.55000000000000004">
      <c r="I16" s="158"/>
      <c r="Q16" s="158"/>
    </row>
    <row r="17" spans="9:17" s="61" customFormat="1" ht="24" x14ac:dyDescent="0.55000000000000004">
      <c r="I17" s="158"/>
      <c r="Q17" s="158"/>
    </row>
    <row r="18" spans="9:17" s="61" customFormat="1" ht="24" x14ac:dyDescent="0.55000000000000004">
      <c r="I18" s="158"/>
      <c r="Q18" s="158"/>
    </row>
    <row r="19" spans="9:17" s="61" customFormat="1" ht="24" x14ac:dyDescent="0.55000000000000004">
      <c r="I19" s="158"/>
      <c r="Q19" s="158"/>
    </row>
    <row r="20" spans="9:17" s="61" customFormat="1" ht="24" x14ac:dyDescent="0.55000000000000004">
      <c r="I20" s="158"/>
      <c r="Q20" s="158"/>
    </row>
    <row r="21" spans="9:17" ht="24" x14ac:dyDescent="0.4">
      <c r="I21" s="158"/>
      <c r="Q21" s="158"/>
    </row>
    <row r="22" spans="9:17" ht="24" x14ac:dyDescent="0.4">
      <c r="Q22" s="158"/>
    </row>
    <row r="23" spans="9:17" ht="24" x14ac:dyDescent="0.55000000000000004">
      <c r="Q23" s="61"/>
    </row>
    <row r="24" spans="9:17" ht="24" x14ac:dyDescent="0.55000000000000004">
      <c r="Q24" s="61"/>
    </row>
  </sheetData>
  <autoFilter ref="A6:Q6" xr:uid="{00000000-0009-0000-0000-000007000000}">
    <sortState xmlns:xlrd2="http://schemas.microsoft.com/office/spreadsheetml/2017/richdata2" ref="A7:Q38">
      <sortCondition descending="1" ref="Q6"/>
    </sortState>
  </autoFilter>
  <mergeCells count="8">
    <mergeCell ref="A1:Q1"/>
    <mergeCell ref="A2:Q2"/>
    <mergeCell ref="A3:Q3"/>
    <mergeCell ref="A11:Q11"/>
    <mergeCell ref="C5:I5"/>
    <mergeCell ref="K5:Q5"/>
    <mergeCell ref="A4:I4"/>
    <mergeCell ref="J4:Q4"/>
  </mergeCells>
  <printOptions horizontalCentered="1"/>
  <pageMargins left="0.25" right="0.25" top="0.75" bottom="0.75" header="0.3" footer="0.3"/>
  <pageSetup paperSize="9" scale="64" fitToHeight="0" orientation="landscape" r:id="rId1"/>
  <rowBreaks count="1" manualBreakCount="1">
    <brk id="12" max="15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31"/>
  <sheetViews>
    <sheetView rightToLeft="1" view="pageBreakPreview" zoomScale="85" zoomScaleNormal="100" zoomScaleSheetLayoutView="85" workbookViewId="0">
      <selection activeCell="Q12" sqref="Q12"/>
    </sheetView>
  </sheetViews>
  <sheetFormatPr defaultColWidth="9.140625" defaultRowHeight="21.75" x14ac:dyDescent="0.5"/>
  <cols>
    <col min="1" max="1" width="33.5703125" style="21" customWidth="1"/>
    <col min="2" max="2" width="0.5703125" style="21" customWidth="1"/>
    <col min="3" max="3" width="17.7109375" style="65" bestFit="1" customWidth="1"/>
    <col min="4" max="4" width="0.85546875" style="65" customWidth="1"/>
    <col min="5" max="5" width="25.7109375" style="65" bestFit="1" customWidth="1"/>
    <col min="6" max="6" width="0.85546875" style="65" customWidth="1"/>
    <col min="7" max="7" width="25.7109375" style="65" bestFit="1" customWidth="1"/>
    <col min="8" max="8" width="0.7109375" style="65" customWidth="1"/>
    <col min="9" max="9" width="25.140625" style="65" customWidth="1"/>
    <col min="10" max="10" width="1.42578125" style="65" customWidth="1"/>
    <col min="11" max="11" width="17.7109375" style="65" bestFit="1" customWidth="1"/>
    <col min="12" max="12" width="1.140625" style="65" customWidth="1"/>
    <col min="13" max="13" width="25.7109375" style="65" bestFit="1" customWidth="1"/>
    <col min="14" max="14" width="1" style="65" customWidth="1"/>
    <col min="15" max="15" width="25.7109375" style="65" bestFit="1" customWidth="1"/>
    <col min="16" max="16" width="1.140625" style="65" customWidth="1"/>
    <col min="17" max="17" width="25.7109375" style="66" bestFit="1" customWidth="1"/>
    <col min="18" max="19" width="9.140625" style="21"/>
    <col min="20" max="20" width="10.85546875" style="21" bestFit="1" customWidth="1"/>
    <col min="21" max="16384" width="9.140625" style="21"/>
  </cols>
  <sheetData>
    <row r="1" spans="1:21" ht="22.5" x14ac:dyDescent="0.55000000000000004">
      <c r="A1" s="283" t="s">
        <v>95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21" ht="22.5" x14ac:dyDescent="0.55000000000000004">
      <c r="A2" s="283" t="s">
        <v>57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</row>
    <row r="3" spans="1:21" ht="22.5" x14ac:dyDescent="0.55000000000000004">
      <c r="A3" s="283" t="str">
        <f>' سهام'!A3:W3</f>
        <v>برای ماه منتهی به 1402/03/31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</row>
    <row r="4" spans="1:21" x14ac:dyDescent="0.5">
      <c r="A4" s="271" t="s">
        <v>64</v>
      </c>
      <c r="B4" s="271"/>
      <c r="C4" s="271"/>
      <c r="D4" s="271"/>
      <c r="E4" s="271"/>
      <c r="F4" s="271"/>
      <c r="G4" s="271"/>
      <c r="H4" s="271"/>
    </row>
    <row r="5" spans="1:21" ht="16.5" customHeight="1" thickBot="1" x14ac:dyDescent="0.55000000000000004">
      <c r="A5" s="26"/>
      <c r="B5" s="26"/>
      <c r="C5" s="294" t="s">
        <v>99</v>
      </c>
      <c r="D5" s="294"/>
      <c r="E5" s="294"/>
      <c r="F5" s="294"/>
      <c r="G5" s="294"/>
      <c r="H5" s="294"/>
      <c r="I5" s="294"/>
      <c r="K5" s="290" t="s">
        <v>100</v>
      </c>
      <c r="L5" s="290"/>
      <c r="M5" s="290"/>
      <c r="N5" s="290"/>
      <c r="O5" s="290"/>
      <c r="P5" s="290"/>
      <c r="Q5" s="290"/>
    </row>
    <row r="6" spans="1:21" ht="27" customHeight="1" thickBot="1" x14ac:dyDescent="0.55000000000000004">
      <c r="A6" s="44" t="s">
        <v>38</v>
      </c>
      <c r="B6" s="44"/>
      <c r="C6" s="67" t="s">
        <v>3</v>
      </c>
      <c r="D6" s="68"/>
      <c r="E6" s="69" t="s">
        <v>21</v>
      </c>
      <c r="F6" s="68"/>
      <c r="G6" s="67" t="s">
        <v>43</v>
      </c>
      <c r="H6" s="68"/>
      <c r="I6" s="70" t="s">
        <v>44</v>
      </c>
      <c r="K6" s="67" t="s">
        <v>3</v>
      </c>
      <c r="L6" s="68"/>
      <c r="M6" s="69" t="s">
        <v>21</v>
      </c>
      <c r="N6" s="68"/>
      <c r="O6" s="67" t="s">
        <v>43</v>
      </c>
      <c r="P6" s="68"/>
      <c r="Q6" s="71" t="s">
        <v>44</v>
      </c>
    </row>
    <row r="7" spans="1:21" x14ac:dyDescent="0.4">
      <c r="A7" s="212" t="s">
        <v>102</v>
      </c>
      <c r="C7" s="153">
        <v>1205000</v>
      </c>
      <c r="D7" s="153"/>
      <c r="E7" s="153">
        <v>12852718585</v>
      </c>
      <c r="F7" s="153"/>
      <c r="G7" s="153">
        <v>-13803347600</v>
      </c>
      <c r="H7" s="153"/>
      <c r="I7" s="153">
        <f>G7+E7</f>
        <v>-950629015</v>
      </c>
      <c r="J7" s="153"/>
      <c r="K7" s="153">
        <v>1205000</v>
      </c>
      <c r="L7" s="153"/>
      <c r="M7" s="153">
        <v>12852718585</v>
      </c>
      <c r="N7" s="153"/>
      <c r="O7" s="153">
        <v>-13803347600</v>
      </c>
      <c r="P7" s="153"/>
      <c r="Q7" s="153">
        <f>M7+O7</f>
        <v>-950629015</v>
      </c>
      <c r="R7" s="184"/>
      <c r="S7" s="184"/>
      <c r="T7" s="184"/>
      <c r="U7" s="184"/>
    </row>
    <row r="8" spans="1:21" x14ac:dyDescent="0.4">
      <c r="A8" s="212" t="s">
        <v>103</v>
      </c>
      <c r="C8" s="153">
        <v>1900000</v>
      </c>
      <c r="D8" s="153"/>
      <c r="E8" s="153">
        <v>6944731516</v>
      </c>
      <c r="F8" s="153"/>
      <c r="G8" s="153">
        <v>-7019313972</v>
      </c>
      <c r="H8" s="153"/>
      <c r="I8" s="153">
        <f t="shared" ref="I8:I15" si="0">G8+E8</f>
        <v>-74582456</v>
      </c>
      <c r="J8" s="153"/>
      <c r="K8" s="153">
        <v>1900000</v>
      </c>
      <c r="L8" s="153"/>
      <c r="M8" s="153">
        <v>6944731516</v>
      </c>
      <c r="N8" s="153"/>
      <c r="O8" s="153">
        <v>-7019313972</v>
      </c>
      <c r="P8" s="153"/>
      <c r="Q8" s="153">
        <f t="shared" ref="Q8:Q15" si="1">M8+O8</f>
        <v>-74582456</v>
      </c>
      <c r="R8" s="184"/>
      <c r="S8" s="184"/>
      <c r="T8" s="184"/>
      <c r="U8" s="184"/>
    </row>
    <row r="9" spans="1:21" x14ac:dyDescent="0.4">
      <c r="A9" s="212" t="s">
        <v>104</v>
      </c>
      <c r="C9" s="153">
        <v>636000</v>
      </c>
      <c r="D9" s="153"/>
      <c r="E9" s="153">
        <v>13681149914</v>
      </c>
      <c r="F9" s="153"/>
      <c r="G9" s="153">
        <v>-13766376745</v>
      </c>
      <c r="H9" s="153"/>
      <c r="I9" s="153">
        <f t="shared" si="0"/>
        <v>-85226831</v>
      </c>
      <c r="J9" s="153"/>
      <c r="K9" s="153">
        <v>636000</v>
      </c>
      <c r="L9" s="153"/>
      <c r="M9" s="153">
        <v>13681149914</v>
      </c>
      <c r="N9" s="153"/>
      <c r="O9" s="153">
        <v>-13766376745</v>
      </c>
      <c r="P9" s="153"/>
      <c r="Q9" s="153">
        <f t="shared" si="1"/>
        <v>-85226831</v>
      </c>
      <c r="R9" s="184"/>
      <c r="S9" s="184"/>
      <c r="T9" s="184"/>
      <c r="U9" s="184"/>
    </row>
    <row r="10" spans="1:21" x14ac:dyDescent="0.4">
      <c r="A10" s="212" t="s">
        <v>105</v>
      </c>
      <c r="C10" s="153">
        <v>118000</v>
      </c>
      <c r="D10" s="153"/>
      <c r="E10" s="153">
        <v>8209680024</v>
      </c>
      <c r="F10" s="153"/>
      <c r="G10" s="153">
        <v>-8335613257</v>
      </c>
      <c r="H10" s="153"/>
      <c r="I10" s="153">
        <f t="shared" si="0"/>
        <v>-125933233</v>
      </c>
      <c r="J10" s="153"/>
      <c r="K10" s="153">
        <v>118000</v>
      </c>
      <c r="L10" s="153"/>
      <c r="M10" s="153">
        <v>8209680024</v>
      </c>
      <c r="N10" s="153"/>
      <c r="O10" s="153">
        <v>-8335613257</v>
      </c>
      <c r="P10" s="153"/>
      <c r="Q10" s="153">
        <f t="shared" si="1"/>
        <v>-125933233</v>
      </c>
      <c r="R10" s="184"/>
      <c r="S10" s="184"/>
      <c r="T10" s="184"/>
      <c r="U10" s="184"/>
    </row>
    <row r="11" spans="1:21" x14ac:dyDescent="0.4">
      <c r="A11" s="212" t="s">
        <v>106</v>
      </c>
      <c r="C11" s="153">
        <v>494000</v>
      </c>
      <c r="D11" s="153"/>
      <c r="E11" s="153">
        <v>9379259371</v>
      </c>
      <c r="F11" s="153"/>
      <c r="G11" s="153">
        <v>-9506083428</v>
      </c>
      <c r="H11" s="153"/>
      <c r="I11" s="153">
        <f t="shared" si="0"/>
        <v>-126824057</v>
      </c>
      <c r="J11" s="153"/>
      <c r="K11" s="153">
        <v>494000</v>
      </c>
      <c r="L11" s="153"/>
      <c r="M11" s="153">
        <v>9379259371</v>
      </c>
      <c r="N11" s="153"/>
      <c r="O11" s="153">
        <v>-9506083428</v>
      </c>
      <c r="P11" s="153"/>
      <c r="Q11" s="153">
        <f t="shared" si="1"/>
        <v>-126824057</v>
      </c>
      <c r="R11" s="184"/>
      <c r="S11" s="184"/>
      <c r="T11" s="184"/>
      <c r="U11" s="184"/>
    </row>
    <row r="12" spans="1:21" x14ac:dyDescent="0.4">
      <c r="A12" s="212" t="s">
        <v>107</v>
      </c>
      <c r="C12" s="153">
        <v>214650</v>
      </c>
      <c r="D12" s="153"/>
      <c r="E12" s="153">
        <v>12320147351</v>
      </c>
      <c r="F12" s="153"/>
      <c r="G12" s="153">
        <v>-12411264712</v>
      </c>
      <c r="H12" s="153"/>
      <c r="I12" s="153">
        <f t="shared" si="0"/>
        <v>-91117361</v>
      </c>
      <c r="J12" s="153"/>
      <c r="K12" s="153">
        <v>214650</v>
      </c>
      <c r="L12" s="153"/>
      <c r="M12" s="153">
        <v>12320147351</v>
      </c>
      <c r="N12" s="153"/>
      <c r="O12" s="153">
        <v>-12411264712</v>
      </c>
      <c r="P12" s="153"/>
      <c r="Q12" s="153">
        <f t="shared" si="1"/>
        <v>-91117361</v>
      </c>
      <c r="R12" s="184"/>
      <c r="S12" s="184"/>
      <c r="T12" s="184"/>
      <c r="U12" s="184"/>
    </row>
    <row r="13" spans="1:21" x14ac:dyDescent="0.4">
      <c r="A13" s="212" t="s">
        <v>108</v>
      </c>
      <c r="C13" s="153">
        <v>400000</v>
      </c>
      <c r="D13" s="153"/>
      <c r="E13" s="153">
        <v>13523056200</v>
      </c>
      <c r="F13" s="153"/>
      <c r="G13" s="153">
        <v>-13480833946</v>
      </c>
      <c r="H13" s="153"/>
      <c r="I13" s="153">
        <f t="shared" si="0"/>
        <v>42222254</v>
      </c>
      <c r="J13" s="153"/>
      <c r="K13" s="153">
        <v>400000</v>
      </c>
      <c r="L13" s="153"/>
      <c r="M13" s="153">
        <v>13523056200</v>
      </c>
      <c r="N13" s="153"/>
      <c r="O13" s="153">
        <v>-13480833946</v>
      </c>
      <c r="P13" s="153"/>
      <c r="Q13" s="153">
        <f t="shared" si="1"/>
        <v>42222254</v>
      </c>
      <c r="R13" s="184"/>
      <c r="S13" s="184"/>
      <c r="T13" s="227"/>
      <c r="U13" s="184"/>
    </row>
    <row r="14" spans="1:21" x14ac:dyDescent="0.4">
      <c r="A14" s="212" t="s">
        <v>109</v>
      </c>
      <c r="C14" s="153">
        <v>630000</v>
      </c>
      <c r="D14" s="153"/>
      <c r="E14" s="153">
        <v>13533294916</v>
      </c>
      <c r="F14" s="153"/>
      <c r="G14" s="153">
        <v>-13723299839</v>
      </c>
      <c r="H14" s="153"/>
      <c r="I14" s="153">
        <f t="shared" si="0"/>
        <v>-190004923</v>
      </c>
      <c r="J14" s="153"/>
      <c r="K14" s="153">
        <v>630000</v>
      </c>
      <c r="L14" s="153"/>
      <c r="M14" s="153">
        <v>13533294916</v>
      </c>
      <c r="N14" s="153"/>
      <c r="O14" s="153">
        <v>-13723299839</v>
      </c>
      <c r="P14" s="153"/>
      <c r="Q14" s="153">
        <f t="shared" si="1"/>
        <v>-190004923</v>
      </c>
      <c r="R14" s="184"/>
      <c r="S14" s="184"/>
      <c r="T14" s="184"/>
      <c r="U14" s="184"/>
    </row>
    <row r="15" spans="1:21" x14ac:dyDescent="0.4">
      <c r="A15" s="212" t="s">
        <v>110</v>
      </c>
      <c r="C15" s="153">
        <v>2200000</v>
      </c>
      <c r="D15" s="153"/>
      <c r="E15" s="153">
        <v>11006718031</v>
      </c>
      <c r="F15" s="153"/>
      <c r="G15" s="153">
        <v>-11010933634</v>
      </c>
      <c r="H15" s="153"/>
      <c r="I15" s="153">
        <f t="shared" si="0"/>
        <v>-4215603</v>
      </c>
      <c r="J15" s="153"/>
      <c r="K15" s="153">
        <v>2200000</v>
      </c>
      <c r="L15" s="153"/>
      <c r="M15" s="153">
        <v>11006718031</v>
      </c>
      <c r="N15" s="153"/>
      <c r="O15" s="153">
        <v>-11010933634</v>
      </c>
      <c r="P15" s="153"/>
      <c r="Q15" s="153">
        <f t="shared" si="1"/>
        <v>-4215603</v>
      </c>
      <c r="R15" s="184"/>
      <c r="S15" s="184"/>
      <c r="T15" s="184"/>
      <c r="U15" s="184"/>
    </row>
    <row r="16" spans="1:21" ht="23.25" thickBot="1" x14ac:dyDescent="0.45">
      <c r="A16" s="72"/>
      <c r="B16" s="72"/>
      <c r="C16" s="72"/>
      <c r="D16" s="72"/>
      <c r="E16" s="210">
        <f>SUM(E7:E15)</f>
        <v>101450755908</v>
      </c>
      <c r="F16" s="73"/>
      <c r="G16" s="210">
        <f>SUM(G7:G15)</f>
        <v>-103057067133</v>
      </c>
      <c r="H16" s="73"/>
      <c r="I16" s="210">
        <f>SUM(I7:I15)</f>
        <v>-1606311225</v>
      </c>
      <c r="J16" s="73"/>
      <c r="K16" s="72"/>
      <c r="L16" s="73"/>
      <c r="M16" s="210">
        <f>SUM(M7:M15)</f>
        <v>101450755908</v>
      </c>
      <c r="N16" s="73"/>
      <c r="O16" s="210">
        <f>SUM(O7:O15)</f>
        <v>-103057067133</v>
      </c>
      <c r="P16" s="73"/>
      <c r="Q16" s="210">
        <f>SUM(Q7:Q15)</f>
        <v>-1606311225</v>
      </c>
    </row>
    <row r="17" spans="1:17" ht="7.5" customHeight="1" thickTop="1" x14ac:dyDescent="0.5">
      <c r="A17" s="26"/>
      <c r="B17" s="26"/>
    </row>
    <row r="18" spans="1:17" ht="24.75" customHeight="1" x14ac:dyDescent="0.4">
      <c r="A18" s="291" t="s">
        <v>45</v>
      </c>
      <c r="B18" s="292"/>
      <c r="C18" s="292"/>
      <c r="D18" s="292"/>
      <c r="E18" s="292"/>
      <c r="F18" s="292"/>
      <c r="G18" s="292"/>
      <c r="H18" s="292"/>
      <c r="I18" s="292"/>
      <c r="J18" s="292"/>
      <c r="K18" s="292"/>
      <c r="L18" s="292"/>
      <c r="M18" s="292"/>
      <c r="N18" s="292"/>
      <c r="O18" s="292"/>
      <c r="P18" s="292"/>
      <c r="Q18" s="293"/>
    </row>
    <row r="19" spans="1:17" x14ac:dyDescent="0.5">
      <c r="Q19" s="192"/>
    </row>
    <row r="20" spans="1:17" s="158" customFormat="1" ht="24" x14ac:dyDescent="0.4">
      <c r="I20" s="153"/>
      <c r="J20" s="81"/>
      <c r="K20" s="81"/>
      <c r="L20" s="81"/>
      <c r="M20" s="81"/>
      <c r="N20" s="81"/>
      <c r="O20" s="81"/>
      <c r="P20" s="81"/>
      <c r="Q20" s="153"/>
    </row>
    <row r="21" spans="1:17" x14ac:dyDescent="0.4">
      <c r="A21" s="38"/>
      <c r="C21" s="153"/>
      <c r="D21" s="153"/>
      <c r="E21" s="153">
        <f>E16-' سهام'!U19</f>
        <v>0</v>
      </c>
      <c r="F21" s="153"/>
      <c r="G21" s="153"/>
      <c r="H21" s="153"/>
      <c r="I21" s="207"/>
      <c r="J21" s="153"/>
      <c r="K21" s="153"/>
      <c r="L21" s="153"/>
      <c r="M21" s="153"/>
      <c r="N21" s="153"/>
      <c r="O21" s="153"/>
      <c r="P21" s="153"/>
      <c r="Q21" s="153"/>
    </row>
    <row r="22" spans="1:17" x14ac:dyDescent="0.4">
      <c r="A22" s="38"/>
      <c r="C22" s="153"/>
      <c r="D22" s="153"/>
      <c r="E22" s="153"/>
      <c r="F22" s="153"/>
      <c r="G22" s="153"/>
      <c r="H22" s="153"/>
      <c r="I22" s="207"/>
      <c r="J22" s="153"/>
      <c r="K22" s="153"/>
      <c r="L22" s="153"/>
      <c r="M22" s="153"/>
      <c r="N22" s="153"/>
      <c r="O22" s="153"/>
      <c r="P22" s="153"/>
      <c r="Q22" s="153"/>
    </row>
    <row r="23" spans="1:17" s="158" customFormat="1" ht="24" x14ac:dyDescent="0.55000000000000004">
      <c r="I23" s="200"/>
      <c r="J23" s="61"/>
      <c r="K23" s="61"/>
      <c r="L23" s="61"/>
      <c r="M23" s="61"/>
      <c r="N23" s="61"/>
      <c r="O23" s="61"/>
      <c r="P23" s="61"/>
      <c r="Q23" s="200"/>
    </row>
    <row r="24" spans="1:17" s="158" customFormat="1" ht="24" x14ac:dyDescent="0.25">
      <c r="I24" s="153"/>
      <c r="Q24" s="153"/>
    </row>
    <row r="25" spans="1:17" s="158" customFormat="1" ht="24" x14ac:dyDescent="0.25">
      <c r="I25" s="200"/>
      <c r="Q25" s="200"/>
    </row>
    <row r="26" spans="1:17" s="158" customFormat="1" ht="24" x14ac:dyDescent="0.25"/>
    <row r="27" spans="1:17" s="158" customFormat="1" ht="24" x14ac:dyDescent="0.25"/>
    <row r="28" spans="1:17" s="158" customFormat="1" ht="24" x14ac:dyDescent="0.25"/>
    <row r="29" spans="1:17" s="158" customFormat="1" ht="24" x14ac:dyDescent="0.25"/>
    <row r="30" spans="1:17" s="158" customFormat="1" ht="24" x14ac:dyDescent="0.25"/>
    <row r="31" spans="1:17" s="158" customFormat="1" ht="24" x14ac:dyDescent="0.25"/>
  </sheetData>
  <autoFilter ref="A6:Q6" xr:uid="{00000000-0009-0000-0000-000008000000}">
    <sortState xmlns:xlrd2="http://schemas.microsoft.com/office/spreadsheetml/2017/richdata2" ref="A7:Q32">
      <sortCondition descending="1" ref="Q6"/>
    </sortState>
  </autoFilter>
  <mergeCells count="7">
    <mergeCell ref="A18:Q18"/>
    <mergeCell ref="C5:I5"/>
    <mergeCell ref="K5:Q5"/>
    <mergeCell ref="A4:H4"/>
    <mergeCell ref="A1:Q1"/>
    <mergeCell ref="A2:Q2"/>
    <mergeCell ref="A3:Q3"/>
  </mergeCells>
  <printOptions horizontalCentered="1"/>
  <pageMargins left="0.25" right="0.25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17</vt:i4>
      </vt:variant>
    </vt:vector>
  </HeadingPairs>
  <TitlesOfParts>
    <vt:vector size="30" baseType="lpstr">
      <vt:lpstr>روکش</vt:lpstr>
      <vt:lpstr> سهام</vt:lpstr>
      <vt:lpstr>اوراق</vt:lpstr>
      <vt:lpstr>سپرده</vt:lpstr>
      <vt:lpstr>درآمدها</vt:lpstr>
      <vt:lpstr>سود اوراق بهادار و سپرده بانکی</vt:lpstr>
      <vt:lpstr>درآمد سود سهام</vt:lpstr>
      <vt:lpstr>درآمد ناشی ازفروش</vt:lpstr>
      <vt:lpstr>درآمد ناشی از تغییر قیمت اوراق </vt:lpstr>
      <vt:lpstr>درآمد سرمایه گذاری در سهام </vt:lpstr>
      <vt:lpstr>درآمد سرمایه گذاری در اوراق بها</vt:lpstr>
      <vt:lpstr>درآمد سپرده بانکی</vt:lpstr>
      <vt:lpstr>سایر درآمدها</vt:lpstr>
      <vt:lpstr>' سهام'!Print_Area</vt:lpstr>
      <vt:lpstr>اوراق!Print_Area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روکش!Print_Area</vt:lpstr>
      <vt:lpstr>'سایر درآمدها'!Print_Area</vt:lpstr>
      <vt:lpstr>سپرده!Print_Area</vt:lpstr>
      <vt:lpstr>'سود اوراق بهادار و سپرده بانکی'!Print_Area</vt:lpstr>
      <vt:lpstr>' سهام'!Print_Titles</vt:lpstr>
      <vt:lpstr>'درآمد سرمایه گذاری در سهام '!Print_Titles</vt:lpstr>
      <vt:lpstr>'درآمد ناشی از تغییر قیمت اوراق '!Print_Titles</vt:lpstr>
      <vt:lpstr>'درآمد ناشی ازفروش'!Print_Titles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Sadaf Najiun</cp:lastModifiedBy>
  <cp:lastPrinted>2019-05-29T09:35:10Z</cp:lastPrinted>
  <dcterms:created xsi:type="dcterms:W3CDTF">2017-11-22T14:26:20Z</dcterms:created>
  <dcterms:modified xsi:type="dcterms:W3CDTF">2023-07-01T14:15:57Z</dcterms:modified>
</cp:coreProperties>
</file>