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W:\fund\صندوق با تضمین کیان\گزارش ماهانه\مهر-7\"/>
    </mc:Choice>
  </mc:AlternateContent>
  <xr:revisionPtr revIDLastSave="0" documentId="13_ncr:1_{A724DBDD-0D42-4D15-8AC4-6223AB599971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روکش" sheetId="16" r:id="rId1"/>
    <sheet name=" سهام" sheetId="1" r:id="rId2"/>
    <sheet name="اوراق" sheetId="17" r:id="rId3"/>
    <sheet name="سپرده" sheetId="2" r:id="rId4"/>
    <sheet name="درآمدها" sheetId="11" r:id="rId5"/>
    <sheet name="سود اوراق بهادار و سپرده بانکی" sheetId="13" r:id="rId6"/>
    <sheet name="درآمد سود سهام" sheetId="18" r:id="rId7"/>
    <sheet name="درآمد ناشی ازفروش" sheetId="15" r:id="rId8"/>
    <sheet name="درآمد ناشی از تغییر قیمت  " sheetId="14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_FilterDatabase" localSheetId="1" hidden="1">' سهام'!$A$9:$W$9</definedName>
    <definedName name="_xlnm._FilterDatabase" localSheetId="11" hidden="1">'درآمد سپرده بانکی'!$A$7:$L$7</definedName>
    <definedName name="_xlnm._FilterDatabase" localSheetId="10" hidden="1">'درآمد سرمایه گذاری در اوراق بها'!$A$9:$Q$9</definedName>
    <definedName name="_xlnm._FilterDatabase" localSheetId="9" hidden="1">'درآمد سرمایه گذاری در سهام '!$A$10:$U$10</definedName>
    <definedName name="_xlnm._FilterDatabase" localSheetId="6" hidden="1">'درآمد سود سهام'!$A$7:$S$7</definedName>
    <definedName name="_xlnm._FilterDatabase" localSheetId="8" hidden="1">'درآمد ناشی از تغییر قیمت  '!$A$6:$Q$6</definedName>
    <definedName name="_xlnm._FilterDatabase" localSheetId="7" hidden="1">'درآمد ناشی ازفروش'!$A$6:$Q$6</definedName>
    <definedName name="_xlnm._FilterDatabase" localSheetId="3" hidden="1">سپرده!$A$8:$S$8</definedName>
    <definedName name="_xlnm._FilterDatabase" localSheetId="5" hidden="1">'سود اوراق بهادار و سپرده بانکی'!$A$6:$R$6</definedName>
    <definedName name="_xlnm.Print_Area" localSheetId="1">' سهام'!$A$1:$W$29</definedName>
    <definedName name="_xlnm.Print_Area" localSheetId="2">اوراق!$A$1:$AG$11</definedName>
    <definedName name="_xlnm.Print_Area" localSheetId="11">'درآمد سپرده بانکی'!$A$1:$L$13</definedName>
    <definedName name="_xlnm.Print_Area" localSheetId="10">'درآمد سرمایه گذاری در اوراق بها'!$A$1:$Q$12</definedName>
    <definedName name="_xlnm.Print_Area" localSheetId="9">'درآمد سرمایه گذاری در سهام '!$A$1:$U$31</definedName>
    <definedName name="_xlnm.Print_Area" localSheetId="6">'درآمد سود سهام'!$A$1:$S$18</definedName>
    <definedName name="_xlnm.Print_Area" localSheetId="8">'درآمد ناشی از تغییر قیمت  '!$A$1:$Q$30</definedName>
    <definedName name="_xlnm.Print_Area" localSheetId="7">'درآمد ناشی ازفروش'!$A$1:$Q$30</definedName>
    <definedName name="_xlnm.Print_Area" localSheetId="4">درآمدها!$A$1:$I$11</definedName>
    <definedName name="_xlnm.Print_Area" localSheetId="0">روکش!$A$1:$J$36</definedName>
    <definedName name="_xlnm.Print_Area" localSheetId="12">'سایر درآمدها'!$A$1:$E$11</definedName>
    <definedName name="_xlnm.Print_Area" localSheetId="3">سپرده!$A$1:$S$15</definedName>
    <definedName name="_xlnm.Print_Area" localSheetId="5">'سود اوراق بهادار و سپرده بانکی'!$A$1:$R$13</definedName>
    <definedName name="_xlnm.Print_Titles" localSheetId="1">' سهام'!$7:$9</definedName>
    <definedName name="_xlnm.Print_Titles" localSheetId="9">'درآمد سرمایه گذاری در سهام '!$7:$10</definedName>
    <definedName name="_xlnm.Print_Titles" localSheetId="8">'درآمد ناشی از تغییر قیمت  '!$5:$6</definedName>
    <definedName name="_xlnm.Print_Titles" localSheetId="7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5" l="1"/>
  <c r="K13" i="5"/>
  <c r="K14" i="5"/>
  <c r="K16" i="5"/>
  <c r="K17" i="5"/>
  <c r="K18" i="5"/>
  <c r="K19" i="5"/>
  <c r="K20" i="5"/>
  <c r="K21" i="5"/>
  <c r="K22" i="5"/>
  <c r="K23" i="5"/>
  <c r="K24" i="5"/>
  <c r="K25" i="5"/>
  <c r="K27" i="5"/>
  <c r="K28" i="5"/>
  <c r="K29" i="5"/>
  <c r="K11" i="5"/>
  <c r="R8" i="13" l="1"/>
  <c r="R9" i="13"/>
  <c r="R10" i="13"/>
  <c r="R7" i="13"/>
  <c r="L8" i="13"/>
  <c r="L9" i="13"/>
  <c r="L10" i="13"/>
  <c r="L7" i="13"/>
  <c r="S8" i="18"/>
  <c r="E10" i="8"/>
  <c r="C10" i="8"/>
  <c r="K9" i="7"/>
  <c r="K12" i="7" s="1"/>
  <c r="K10" i="7"/>
  <c r="K11" i="7"/>
  <c r="K8" i="7"/>
  <c r="I12" i="7"/>
  <c r="G9" i="7"/>
  <c r="G12" i="7" s="1"/>
  <c r="G10" i="7"/>
  <c r="G11" i="7"/>
  <c r="G8" i="7"/>
  <c r="E12" i="7"/>
  <c r="Q8" i="14"/>
  <c r="Q25" i="14" s="1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7" i="14"/>
  <c r="I8" i="14"/>
  <c r="I9" i="14"/>
  <c r="I10" i="14"/>
  <c r="I25" i="14" s="1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7" i="14"/>
  <c r="S12" i="5"/>
  <c r="U12" i="5" s="1"/>
  <c r="S13" i="5"/>
  <c r="U13" i="5" s="1"/>
  <c r="S14" i="5"/>
  <c r="U14" i="5" s="1"/>
  <c r="S15" i="5"/>
  <c r="S16" i="5"/>
  <c r="S17" i="5"/>
  <c r="S18" i="5"/>
  <c r="U18" i="5" s="1"/>
  <c r="S19" i="5"/>
  <c r="U19" i="5" s="1"/>
  <c r="S20" i="5"/>
  <c r="S21" i="5"/>
  <c r="S22" i="5"/>
  <c r="S23" i="5"/>
  <c r="S24" i="5"/>
  <c r="U24" i="5" s="1"/>
  <c r="S25" i="5"/>
  <c r="U25" i="5" s="1"/>
  <c r="S26" i="5"/>
  <c r="U26" i="5" s="1"/>
  <c r="S27" i="5"/>
  <c r="S28" i="5"/>
  <c r="S29" i="5"/>
  <c r="S11" i="5"/>
  <c r="I12" i="5"/>
  <c r="I13" i="5"/>
  <c r="I14" i="5"/>
  <c r="I15" i="5"/>
  <c r="K15" i="5" s="1"/>
  <c r="I16" i="5"/>
  <c r="I17" i="5"/>
  <c r="I18" i="5"/>
  <c r="I19" i="5"/>
  <c r="I20" i="5"/>
  <c r="I21" i="5"/>
  <c r="I22" i="5"/>
  <c r="I23" i="5"/>
  <c r="I24" i="5"/>
  <c r="I25" i="5"/>
  <c r="I26" i="5"/>
  <c r="K26" i="5" s="1"/>
  <c r="I27" i="5"/>
  <c r="I28" i="5"/>
  <c r="I29" i="5"/>
  <c r="I11" i="5"/>
  <c r="U15" i="5"/>
  <c r="U16" i="5"/>
  <c r="U17" i="5"/>
  <c r="U20" i="5"/>
  <c r="U21" i="5"/>
  <c r="U22" i="5"/>
  <c r="U23" i="5"/>
  <c r="U27" i="5"/>
  <c r="U28" i="5"/>
  <c r="U29" i="5"/>
  <c r="U11" i="5"/>
  <c r="Q30" i="5"/>
  <c r="O30" i="5"/>
  <c r="M30" i="5"/>
  <c r="G30" i="5"/>
  <c r="E30" i="5"/>
  <c r="C30" i="5"/>
  <c r="O25" i="14"/>
  <c r="M25" i="14"/>
  <c r="G25" i="14"/>
  <c r="E25" i="14"/>
  <c r="O25" i="15"/>
  <c r="M25" i="15"/>
  <c r="G25" i="15"/>
  <c r="E25" i="15"/>
  <c r="S16" i="18"/>
  <c r="Q16" i="18"/>
  <c r="O16" i="18"/>
  <c r="K16" i="18"/>
  <c r="I16" i="18"/>
  <c r="N11" i="13"/>
  <c r="H11" i="13"/>
  <c r="I8" i="11"/>
  <c r="S10" i="2"/>
  <c r="S11" i="2"/>
  <c r="S12" i="2"/>
  <c r="S9" i="2"/>
  <c r="Q13" i="2"/>
  <c r="O13" i="2"/>
  <c r="M13" i="2"/>
  <c r="K13" i="2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10" i="1"/>
  <c r="U28" i="1"/>
  <c r="S28" i="1"/>
  <c r="M28" i="1"/>
  <c r="J28" i="1"/>
  <c r="G28" i="1"/>
  <c r="E28" i="1"/>
  <c r="A3" i="17"/>
  <c r="M9" i="18"/>
  <c r="I30" i="5" l="1"/>
  <c r="Q25" i="15"/>
  <c r="I25" i="15"/>
  <c r="R11" i="13"/>
  <c r="W28" i="1"/>
  <c r="U30" i="5"/>
  <c r="S30" i="5"/>
  <c r="L11" i="13"/>
  <c r="P11" i="13"/>
  <c r="J11" i="13"/>
  <c r="S9" i="18"/>
  <c r="S10" i="18"/>
  <c r="S11" i="18"/>
  <c r="S12" i="18"/>
  <c r="S13" i="18"/>
  <c r="S14" i="18"/>
  <c r="S15" i="18"/>
  <c r="M10" i="18"/>
  <c r="M11" i="18"/>
  <c r="M16" i="18" s="1"/>
  <c r="M12" i="18"/>
  <c r="M13" i="18"/>
  <c r="M14" i="18"/>
  <c r="M15" i="18"/>
  <c r="M8" i="18"/>
  <c r="K30" i="5" l="1"/>
  <c r="E7" i="11"/>
  <c r="S13" i="2"/>
  <c r="E10" i="11"/>
  <c r="I10" i="11" s="1"/>
  <c r="I7" i="11" l="1"/>
  <c r="E9" i="11"/>
  <c r="I9" i="11" s="1"/>
  <c r="E11" i="11" l="1"/>
  <c r="G7" i="11" s="1"/>
  <c r="I11" i="11"/>
  <c r="G9" i="11" l="1"/>
  <c r="G10" i="11"/>
  <c r="G8" i="11"/>
  <c r="G11" i="11" l="1"/>
  <c r="Q10" i="6"/>
  <c r="Q11" i="6" s="1"/>
  <c r="I10" i="6"/>
  <c r="AG10" i="17" l="1"/>
  <c r="O11" i="6" l="1"/>
  <c r="M11" i="6"/>
  <c r="K11" i="6"/>
  <c r="G11" i="6"/>
  <c r="E11" i="6"/>
  <c r="C11" i="6"/>
  <c r="I11" i="6" l="1"/>
  <c r="AE10" i="17"/>
  <c r="AC10" i="17"/>
  <c r="W10" i="17"/>
  <c r="T10" i="17"/>
  <c r="Q11" i="13" l="1"/>
  <c r="J16" i="18"/>
  <c r="L16" i="18"/>
  <c r="N16" i="18"/>
  <c r="R16" i="18"/>
  <c r="O10" i="17" l="1"/>
  <c r="Q10" i="17"/>
  <c r="D11" i="6" l="1"/>
  <c r="F11" i="6"/>
  <c r="H11" i="6"/>
  <c r="J11" i="6"/>
  <c r="L11" i="6"/>
  <c r="N11" i="6"/>
  <c r="P11" i="6"/>
  <c r="A3" i="14" l="1"/>
  <c r="A3" i="8" l="1"/>
  <c r="A3" i="7"/>
  <c r="A3" i="6"/>
  <c r="A3" i="5"/>
  <c r="A3" i="15"/>
  <c r="A3" i="13"/>
  <c r="A3" i="2" l="1"/>
  <c r="A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3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<sst xmlns="http://schemas.openxmlformats.org/spreadsheetml/2006/main" count="355" uniqueCount="142">
  <si>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</si>
  <si>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</si>
  <si>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</si>
  <si>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</si>
  <si>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</si>
  <si>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</si>
  <si>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</si>
  <si>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</si>
  <si>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</si>
  <si>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</si>
  <si>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</si>
  <si>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</si>
  <si>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</si>
  <si>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</si>
  <si>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</si>
  <si>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</si>
  <si>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</si>
  <si>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</si>
  <si>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</si>
  <si>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</si>
  <si>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</si>
  <si>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</si>
  <si>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</si>
  <si>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</si>
  <si>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</si>
  <si>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</si>
  <si>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</si>
  <si>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</si>
  <si>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</si>
  <si>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</si>
  <si>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</si>
  <si>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</si>
  <si>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</si>
  <si>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</si>
  <si>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</si>
  <si>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</si>
  <si>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</si>
  <si>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</si>
  <si>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</si>
  <si>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</si>
  <si>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</si>
  <si>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</si>
  <si>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</si>
  <si>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</si>
  <si>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</si>
  <si>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</si>
  <si>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</si>
  <si>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</si>
  <si>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</si>
  <si>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</si>
  <si>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</si>
  <si>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</si>
  <si>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</si>
  <si>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</si>
  <si>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</si>
  <si>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</si>
  <si>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</si>
  <si>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</si>
  <si>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</si>
  <si>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</si>
  <si>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</si>
  <si>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</si>
  <si>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</si>
  <si>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</si>
  <si>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</si>
  <si>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</si>
  <si>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</si>
  <si>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</si>
  <si>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</si>
  <si>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</si>
  <si>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</si>
  <si>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</si>
  <si>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</si>
  <si>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</si>
  <si>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</si>
  <si>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</si>
  <si>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</si>
  <si>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</si>
  <si>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</si>
  <si>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</si>
  <si>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</si>
  <si>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</si>
  <si>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</si>
  <si>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</si>
  <si>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</si>
  <si>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</si>
  <si>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</si>
  <si>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</si>
  <si>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</si>
  <si>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</si>
  <si>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</si>
  <si>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</si>
  <si>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کوتاه مدت</t>
  </si>
  <si>
    <t>-</t>
  </si>
  <si>
    <t>صندوق سرمایه گذاری با تضمین اصل سرمایه کیان</t>
  </si>
  <si>
    <t>1402/03/31</t>
  </si>
  <si>
    <t>فولاد کاوه جنوب کیش (کاوه)</t>
  </si>
  <si>
    <t>سر. صبا تامین (صبا)</t>
  </si>
  <si>
    <t>سر. غدیر (وغدیر)</t>
  </si>
  <si>
    <t>صنایع پتروشیمی کرمانشاه (کرماشا)</t>
  </si>
  <si>
    <t>سر. صندوق بازنشستگی (وصندوق)</t>
  </si>
  <si>
    <t>پتروشیمی جم (جم)</t>
  </si>
  <si>
    <t>مبین انرژی خلیج فارس (مبین)</t>
  </si>
  <si>
    <t>توسعه معدنی و صنعتی صبانور (کنور)</t>
  </si>
  <si>
    <t>بانک خاورمیانه (وخاور)</t>
  </si>
  <si>
    <t>کوتاه مدت خاورمیانه</t>
  </si>
  <si>
    <t>کوتاه مدت پاسارگاد</t>
  </si>
  <si>
    <t>پاسارگاد209.8100.15644767.1 -کوتاه مدت</t>
  </si>
  <si>
    <t>پاسارگاد209.307.15644767.1</t>
  </si>
  <si>
    <t>100510810707074934</t>
  </si>
  <si>
    <t>209140156447671</t>
  </si>
  <si>
    <t>209.8100.15644767.1</t>
  </si>
  <si>
    <t>209.307.15644767.1</t>
  </si>
  <si>
    <t>درآمد حاصل از سرمایه­گذاری در سهام و حق تقدم سهام و صندوق‌های سرمایه‌گذاری</t>
  </si>
  <si>
    <t>کارمزد ابطال واحدهای سرمایه گذاری</t>
  </si>
  <si>
    <t>تعدیل کارمزد کارگزاری</t>
  </si>
  <si>
    <t>1402/04/31</t>
  </si>
  <si>
    <t>سیمان صوفیان (سصوفی)</t>
  </si>
  <si>
    <t>صبا فولاد خلیج فارس (فصبا)</t>
  </si>
  <si>
    <t>بین المللی توسعه صنایع و معادن غدیر (وکغدیر)</t>
  </si>
  <si>
    <t>خمیر مایه رضوی (غمایه)</t>
  </si>
  <si>
    <t>سیمان آبیک (سآبیک)</t>
  </si>
  <si>
    <t>پتروشیمی تندگویان (شگویا)</t>
  </si>
  <si>
    <t>سیمان خاش (سخاش)</t>
  </si>
  <si>
    <t>سیمان مازندران (سمازن)</t>
  </si>
  <si>
    <t>سپید ماکیان (سپید)</t>
  </si>
  <si>
    <t>1402/04/14</t>
  </si>
  <si>
    <t>1402/04/21</t>
  </si>
  <si>
    <t>1402/04/29</t>
  </si>
  <si>
    <t>بلند مدت</t>
  </si>
  <si>
    <t>مولد نیروگاهی تجارت فارس (بمولد)</t>
  </si>
  <si>
    <t>1005/10/810/707074934</t>
  </si>
  <si>
    <t>1402/06/31</t>
  </si>
  <si>
    <t>1402/06/06</t>
  </si>
  <si>
    <t>1402/06/22</t>
  </si>
  <si>
    <t>برای ماه منتهی به 1402/07/30</t>
  </si>
  <si>
    <t>1402/07/30</t>
  </si>
  <si>
    <t>طی مهر ماه</t>
  </si>
  <si>
    <t>از ابتدای سال مالی تا پایان مهر ماه</t>
  </si>
  <si>
    <t>1402/07/24</t>
  </si>
  <si>
    <t>از ابتدای سال مالی تا مهر ماه</t>
  </si>
  <si>
    <t>منتهی به 1402/07/30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</si>
</sst>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(* #,##0.0_);_(* \(#,##0.0\);_(* &quot;-&quot;??_);_(@_)"/>
    <numFmt numFmtId="167" formatCode="_(* #,##0.000_);_(* \(#,##0.000\);_(* &quot;-&quot;??_);_(@_)"/>
    <numFmt numFmtId="168" formatCode="_(* #,##0.000000_);_(* \(#,##0.000000\);_(* &quot;-&quot;??_);_(@_)"/>
  </numFmts>
  <fonts count="4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b/>
      <sz val="9"/>
      <color rgb="FF2E2E2E"/>
      <name val="IranSansFaNum"/>
    </font>
    <font>
      <sz val="11"/>
      <color theme="1"/>
      <name val="Tahoma"/>
      <family val="2"/>
    </font>
    <font>
      <b/>
      <sz val="11"/>
      <color rgb="FF2E2E2E"/>
      <name val="IranSansFaNum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C5C5C5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27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20" fillId="0" borderId="0" xfId="0" applyFont="1"/>
    <xf numFmtId="0" fontId="20" fillId="0" borderId="0" xfId="0" applyFont="1" applyAlignment="1">
      <alignment vertical="center" wrapText="1"/>
    </xf>
    <xf numFmtId="37" fontId="13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/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 readingOrder="2"/>
    </xf>
    <xf numFmtId="0" fontId="29" fillId="0" borderId="1" xfId="0" applyFont="1" applyBorder="1" applyAlignment="1">
      <alignment vertical="center" wrapText="1" readingOrder="2"/>
    </xf>
    <xf numFmtId="3" fontId="10" fillId="0" borderId="0" xfId="0" applyNumberFormat="1" applyFont="1"/>
    <xf numFmtId="164" fontId="10" fillId="0" borderId="0" xfId="0" applyNumberFormat="1" applyFont="1"/>
    <xf numFmtId="0" fontId="5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31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Fill="1" applyAlignment="1">
      <alignment vertical="center"/>
    </xf>
    <xf numFmtId="164" fontId="10" fillId="0" borderId="0" xfId="1" applyNumberFormat="1" applyFont="1" applyAlignment="1">
      <alignment vertical="center"/>
    </xf>
    <xf numFmtId="164" fontId="18" fillId="0" borderId="8" xfId="1" applyNumberFormat="1" applyFont="1" applyBorder="1" applyAlignment="1">
      <alignment vertical="center"/>
    </xf>
    <xf numFmtId="10" fontId="8" fillId="0" borderId="0" xfId="2" applyNumberFormat="1" applyFont="1" applyAlignment="1">
      <alignment horizontal="center" vertical="center"/>
    </xf>
    <xf numFmtId="164" fontId="6" fillId="0" borderId="0" xfId="1" applyNumberFormat="1" applyFont="1" applyAlignment="1">
      <alignment vertical="center" wrapText="1"/>
    </xf>
    <xf numFmtId="37" fontId="34" fillId="0" borderId="0" xfId="0" quotePrefix="1" applyNumberFormat="1" applyFont="1" applyAlignment="1">
      <alignment horizontal="right" vertical="center" wrapText="1"/>
    </xf>
    <xf numFmtId="168" fontId="6" fillId="0" borderId="0" xfId="1" applyNumberFormat="1" applyFont="1" applyFill="1" applyAlignment="1">
      <alignment vertical="center"/>
    </xf>
    <xf numFmtId="164" fontId="5" fillId="0" borderId="0" xfId="1" applyNumberFormat="1" applyFont="1" applyFill="1" applyBorder="1" applyAlignment="1">
      <alignment vertical="center" wrapText="1" readingOrder="2"/>
    </xf>
    <xf numFmtId="164" fontId="6" fillId="0" borderId="0" xfId="1" applyNumberFormat="1" applyFont="1" applyFill="1" applyBorder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vertical="center" wrapText="1"/>
    </xf>
    <xf numFmtId="164" fontId="20" fillId="0" borderId="1" xfId="1" applyNumberFormat="1" applyFont="1" applyFill="1" applyBorder="1"/>
    <xf numFmtId="164" fontId="18" fillId="0" borderId="1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166" fontId="20" fillId="0" borderId="0" xfId="1" applyNumberFormat="1" applyFont="1" applyFill="1" applyAlignment="1">
      <alignment horizontal="center" vertical="center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14" fillId="0" borderId="0" xfId="1" applyNumberFormat="1" applyFont="1" applyFill="1"/>
    <xf numFmtId="164" fontId="14" fillId="0" borderId="0" xfId="1" applyNumberFormat="1" applyFont="1" applyFill="1" applyAlignment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164" fontId="15" fillId="0" borderId="4" xfId="1" applyNumberFormat="1" applyFont="1" applyFill="1" applyBorder="1" applyAlignment="1">
      <alignment horizontal="center" vertical="center" wrapText="1"/>
    </xf>
    <xf numFmtId="166" fontId="10" fillId="0" borderId="0" xfId="1" applyNumberFormat="1" applyFont="1" applyFill="1" applyAlignment="1">
      <alignment vertical="center"/>
    </xf>
    <xf numFmtId="164" fontId="20" fillId="0" borderId="0" xfId="1" applyNumberFormat="1" applyFont="1" applyFill="1"/>
    <xf numFmtId="164" fontId="20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164" fontId="42" fillId="0" borderId="0" xfId="1" applyNumberFormat="1" applyFont="1" applyFill="1" applyBorder="1" applyAlignment="1">
      <alignment vertical="center"/>
    </xf>
    <xf numFmtId="164" fontId="42" fillId="0" borderId="0" xfId="1" applyNumberFormat="1" applyFont="1" applyFill="1" applyAlignment="1">
      <alignment vertical="center"/>
    </xf>
    <xf numFmtId="43" fontId="20" fillId="0" borderId="0" xfId="1" applyFont="1" applyFill="1" applyAlignment="1">
      <alignment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165" fontId="14" fillId="0" borderId="0" xfId="1" applyNumberFormat="1" applyFont="1" applyFill="1"/>
    <xf numFmtId="165" fontId="15" fillId="0" borderId="0" xfId="1" applyNumberFormat="1" applyFont="1" applyFill="1"/>
    <xf numFmtId="165" fontId="15" fillId="0" borderId="0" xfId="1" applyNumberFormat="1" applyFont="1" applyFill="1" applyAlignment="1">
      <alignment vertical="center"/>
    </xf>
    <xf numFmtId="164" fontId="25" fillId="0" borderId="1" xfId="1" applyNumberFormat="1" applyFont="1" applyFill="1" applyBorder="1" applyAlignment="1">
      <alignment horizontal="center" vertical="center" wrapText="1" readingOrder="2"/>
    </xf>
    <xf numFmtId="165" fontId="25" fillId="0" borderId="1" xfId="1" applyNumberFormat="1" applyFont="1" applyFill="1" applyBorder="1" applyAlignment="1">
      <alignment horizontal="center" vertical="center" wrapText="1" readingOrder="2"/>
    </xf>
    <xf numFmtId="165" fontId="24" fillId="0" borderId="4" xfId="1" applyNumberFormat="1" applyFont="1" applyFill="1" applyBorder="1" applyAlignment="1">
      <alignment horizontal="center" vertical="center" wrapText="1" readingOrder="2"/>
    </xf>
    <xf numFmtId="164" fontId="16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4" fontId="41" fillId="0" borderId="0" xfId="1" applyNumberFormat="1" applyFont="1" applyFill="1" applyAlignment="1">
      <alignment vertical="center"/>
    </xf>
    <xf numFmtId="165" fontId="41" fillId="0" borderId="0" xfId="1" applyNumberFormat="1" applyFont="1" applyFill="1" applyAlignment="1">
      <alignment vertical="center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164" fontId="10" fillId="0" borderId="0" xfId="1" applyNumberFormat="1" applyFont="1" applyFill="1"/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vertical="center" wrapText="1"/>
    </xf>
    <xf numFmtId="164" fontId="22" fillId="0" borderId="0" xfId="1" applyNumberFormat="1" applyFont="1" applyFill="1" applyBorder="1" applyAlignment="1">
      <alignment horizontal="left" vertical="center"/>
    </xf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 readingOrder="2"/>
    </xf>
    <xf numFmtId="164" fontId="22" fillId="0" borderId="9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vertical="center"/>
    </xf>
    <xf numFmtId="10" fontId="6" fillId="0" borderId="0" xfId="1" applyNumberFormat="1" applyFont="1" applyFill="1" applyAlignment="1">
      <alignment vertical="center"/>
    </xf>
    <xf numFmtId="9" fontId="6" fillId="0" borderId="0" xfId="1" applyNumberFormat="1" applyFont="1" applyFill="1" applyAlignment="1">
      <alignment vertical="center"/>
    </xf>
    <xf numFmtId="10" fontId="8" fillId="0" borderId="8" xfId="2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center" wrapText="1"/>
    </xf>
    <xf numFmtId="164" fontId="25" fillId="0" borderId="0" xfId="1" applyNumberFormat="1" applyFont="1" applyFill="1" applyBorder="1" applyAlignment="1">
      <alignment horizontal="right" vertical="center" wrapText="1" readingOrder="2"/>
    </xf>
    <xf numFmtId="164" fontId="27" fillId="0" borderId="0" xfId="1" applyNumberFormat="1" applyFont="1" applyFill="1" applyBorder="1" applyAlignment="1">
      <alignment vertical="center" wrapText="1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 readingOrder="2"/>
    </xf>
    <xf numFmtId="0" fontId="5" fillId="0" borderId="0" xfId="0" applyFont="1" applyFill="1" applyAlignment="1">
      <alignment vertical="center" wrapText="1" readingOrder="2"/>
    </xf>
    <xf numFmtId="0" fontId="6" fillId="0" borderId="0" xfId="0" applyFont="1" applyFill="1" applyAlignment="1">
      <alignment vertical="center" wrapText="1" readingOrder="2"/>
    </xf>
    <xf numFmtId="0" fontId="6" fillId="0" borderId="0" xfId="0" applyFont="1" applyFill="1" applyAlignment="1">
      <alignment horizontal="center" vertical="center" readingOrder="2"/>
    </xf>
    <xf numFmtId="37" fontId="8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3" fontId="44" fillId="0" borderId="0" xfId="0" applyNumberFormat="1" applyFont="1" applyFill="1"/>
    <xf numFmtId="167" fontId="6" fillId="0" borderId="0" xfId="0" applyNumberFormat="1" applyFont="1" applyFill="1" applyAlignment="1">
      <alignment vertical="center"/>
    </xf>
    <xf numFmtId="164" fontId="6" fillId="0" borderId="8" xfId="1" applyNumberFormat="1" applyFont="1" applyFill="1" applyBorder="1" applyAlignment="1">
      <alignment vertical="center"/>
    </xf>
    <xf numFmtId="164" fontId="6" fillId="0" borderId="8" xfId="1" applyNumberFormat="1" applyFont="1" applyFill="1" applyBorder="1" applyAlignment="1">
      <alignment horizontal="center" vertical="center"/>
    </xf>
    <xf numFmtId="3" fontId="44" fillId="0" borderId="16" xfId="0" applyNumberFormat="1" applyFont="1" applyFill="1" applyBorder="1" applyAlignment="1">
      <alignment vertical="center"/>
    </xf>
    <xf numFmtId="0" fontId="16" fillId="0" borderId="0" xfId="0" applyFont="1" applyFill="1"/>
    <xf numFmtId="0" fontId="20" fillId="0" borderId="0" xfId="0" applyFont="1" applyFill="1"/>
    <xf numFmtId="0" fontId="20" fillId="0" borderId="1" xfId="0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 readingOrder="2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0" applyNumberFormat="1" applyFont="1" applyFill="1"/>
    <xf numFmtId="0" fontId="20" fillId="0" borderId="0" xfId="0" applyFont="1" applyFill="1" applyAlignment="1">
      <alignment horizontal="center" vertical="center" wrapText="1" readingOrder="2"/>
    </xf>
    <xf numFmtId="164" fontId="20" fillId="0" borderId="2" xfId="1" applyNumberFormat="1" applyFont="1" applyFill="1" applyBorder="1" applyAlignment="1">
      <alignment vertical="center" readingOrder="2"/>
    </xf>
    <xf numFmtId="164" fontId="20" fillId="0" borderId="2" xfId="1" applyNumberFormat="1" applyFont="1" applyFill="1" applyBorder="1" applyAlignment="1">
      <alignment horizontal="center" vertical="center" readingOrder="2"/>
    </xf>
    <xf numFmtId="0" fontId="10" fillId="0" borderId="0" xfId="0" applyFont="1" applyFill="1"/>
    <xf numFmtId="164" fontId="16" fillId="0" borderId="0" xfId="0" applyNumberFormat="1" applyFont="1" applyFill="1"/>
    <xf numFmtId="0" fontId="35" fillId="0" borderId="0" xfId="0" applyFont="1" applyFill="1" applyAlignment="1">
      <alignment horizontal="center"/>
    </xf>
    <xf numFmtId="0" fontId="14" fillId="0" borderId="0" xfId="0" applyFont="1" applyFill="1"/>
    <xf numFmtId="3" fontId="35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right" vertical="center" readingOrder="2"/>
    </xf>
    <xf numFmtId="0" fontId="19" fillId="0" borderId="0" xfId="0" applyFont="1" applyFill="1" applyAlignment="1">
      <alignment vertical="center" readingOrder="2"/>
    </xf>
    <xf numFmtId="0" fontId="37" fillId="0" borderId="0" xfId="0" applyFont="1" applyFill="1" applyAlignment="1">
      <alignment horizontal="right" vertical="center" readingOrder="2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164" fontId="35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horizontal="right" vertical="center" readingOrder="2"/>
    </xf>
    <xf numFmtId="49" fontId="20" fillId="0" borderId="0" xfId="0" applyNumberFormat="1" applyFont="1" applyFill="1" applyAlignment="1">
      <alignment horizontal="center" vertical="center" readingOrder="2"/>
    </xf>
    <xf numFmtId="164" fontId="18" fillId="0" borderId="0" xfId="1" applyNumberFormat="1" applyFont="1" applyFill="1" applyAlignment="1">
      <alignment horizontal="right" vertical="center" readingOrder="2"/>
    </xf>
    <xf numFmtId="2" fontId="18" fillId="0" borderId="0" xfId="0" applyNumberFormat="1" applyFont="1" applyFill="1" applyAlignment="1">
      <alignment horizontal="center" vertical="center" readingOrder="2"/>
    </xf>
    <xf numFmtId="0" fontId="18" fillId="0" borderId="0" xfId="0" applyFont="1" applyFill="1" applyAlignment="1">
      <alignment horizontal="center" vertical="center" readingOrder="2"/>
    </xf>
    <xf numFmtId="40" fontId="18" fillId="0" borderId="0" xfId="0" applyNumberFormat="1" applyFont="1" applyFill="1" applyAlignment="1">
      <alignment horizontal="center" vertical="center" wrapText="1" readingOrder="2"/>
    </xf>
    <xf numFmtId="164" fontId="14" fillId="0" borderId="0" xfId="0" applyNumberFormat="1" applyFont="1" applyFill="1"/>
    <xf numFmtId="164" fontId="43" fillId="0" borderId="0" xfId="0" applyNumberFormat="1" applyFont="1" applyFill="1"/>
    <xf numFmtId="164" fontId="18" fillId="0" borderId="17" xfId="1" applyNumberFormat="1" applyFont="1" applyFill="1" applyBorder="1" applyAlignment="1">
      <alignment horizontal="right" vertical="center" readingOrder="2"/>
    </xf>
    <xf numFmtId="0" fontId="20" fillId="0" borderId="0" xfId="0" applyFont="1" applyFill="1" applyAlignment="1">
      <alignment horizontal="right" vertical="center"/>
    </xf>
    <xf numFmtId="38" fontId="18" fillId="0" borderId="10" xfId="0" applyNumberFormat="1" applyFont="1" applyFill="1" applyBorder="1" applyAlignment="1">
      <alignment horizontal="right" vertical="center" readingOrder="2"/>
    </xf>
    <xf numFmtId="2" fontId="18" fillId="0" borderId="2" xfId="0" applyNumberFormat="1" applyFont="1" applyFill="1" applyBorder="1" applyAlignment="1">
      <alignment horizontal="center" vertical="center" readingOrder="2"/>
    </xf>
    <xf numFmtId="40" fontId="18" fillId="0" borderId="3" xfId="0" applyNumberFormat="1" applyFont="1" applyFill="1" applyBorder="1" applyAlignment="1">
      <alignment horizontal="center" vertical="center" readingOrder="2"/>
    </xf>
    <xf numFmtId="0" fontId="14" fillId="0" borderId="0" xfId="0" applyFont="1" applyFill="1" applyAlignment="1">
      <alignment horizontal="right" vertical="center"/>
    </xf>
    <xf numFmtId="0" fontId="36" fillId="0" borderId="0" xfId="0" applyFont="1" applyFill="1"/>
    <xf numFmtId="3" fontId="44" fillId="0" borderId="0" xfId="0" applyNumberFormat="1" applyFont="1" applyFill="1" applyAlignment="1">
      <alignment vertical="center"/>
    </xf>
    <xf numFmtId="3" fontId="44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/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37" fontId="28" fillId="0" borderId="11" xfId="0" applyNumberFormat="1" applyFont="1" applyFill="1" applyBorder="1" applyAlignment="1">
      <alignment horizontal="center" vertical="center"/>
    </xf>
    <xf numFmtId="37" fontId="28" fillId="0" borderId="11" xfId="0" applyNumberFormat="1" applyFont="1" applyFill="1" applyBorder="1" applyAlignment="1">
      <alignment horizontal="center" vertical="center" wrapText="1"/>
    </xf>
    <xf numFmtId="37" fontId="28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3" fontId="14" fillId="0" borderId="0" xfId="0" applyNumberFormat="1" applyFont="1" applyFill="1"/>
    <xf numFmtId="37" fontId="13" fillId="0" borderId="9" xfId="0" applyNumberFormat="1" applyFont="1" applyFill="1" applyBorder="1" applyAlignment="1">
      <alignment horizontal="center" vertical="center"/>
    </xf>
    <xf numFmtId="164" fontId="20" fillId="0" borderId="8" xfId="1" applyNumberFormat="1" applyFont="1" applyFill="1" applyBorder="1" applyAlignment="1">
      <alignment vertical="center"/>
    </xf>
    <xf numFmtId="164" fontId="13" fillId="0" borderId="9" xfId="0" applyNumberFormat="1" applyFont="1" applyFill="1" applyBorder="1" applyAlignment="1">
      <alignment horizontal="center" vertical="center"/>
    </xf>
    <xf numFmtId="164" fontId="13" fillId="0" borderId="8" xfId="1" applyNumberFormat="1" applyFont="1" applyFill="1" applyBorder="1" applyAlignment="1">
      <alignment vertical="center"/>
    </xf>
    <xf numFmtId="37" fontId="13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8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Alignment="1"/>
    <xf numFmtId="0" fontId="10" fillId="0" borderId="0" xfId="0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2" fontId="10" fillId="0" borderId="9" xfId="0" applyNumberFormat="1" applyFont="1" applyFill="1" applyBorder="1" applyAlignment="1">
      <alignment vertical="center"/>
    </xf>
    <xf numFmtId="2" fontId="10" fillId="0" borderId="0" xfId="0" applyNumberFormat="1" applyFont="1" applyFill="1" applyAlignment="1">
      <alignment vertical="center"/>
    </xf>
    <xf numFmtId="3" fontId="14" fillId="0" borderId="0" xfId="0" applyNumberFormat="1" applyFont="1" applyFill="1"/>
    <xf numFmtId="37" fontId="13" fillId="0" borderId="0" xfId="0" quotePrefix="1" applyNumberFormat="1" applyFont="1" applyFill="1" applyAlignment="1">
      <alignment horizontal="right" vertical="center" wrapText="1"/>
    </xf>
    <xf numFmtId="164" fontId="22" fillId="0" borderId="8" xfId="1" applyNumberFormat="1" applyFont="1" applyFill="1" applyBorder="1" applyAlignment="1">
      <alignment vertical="center"/>
    </xf>
    <xf numFmtId="3" fontId="45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24" fillId="0" borderId="0" xfId="0" applyFont="1" applyFill="1" applyAlignment="1">
      <alignment vertical="center" wrapText="1" readingOrder="2"/>
    </xf>
    <xf numFmtId="165" fontId="24" fillId="0" borderId="4" xfId="0" applyNumberFormat="1" applyFont="1" applyFill="1" applyBorder="1" applyAlignment="1">
      <alignment horizontal="center" vertical="center" wrapText="1" readingOrder="2"/>
    </xf>
    <xf numFmtId="0" fontId="24" fillId="0" borderId="4" xfId="0" applyFont="1" applyFill="1" applyBorder="1" applyAlignment="1">
      <alignment horizontal="center" vertical="center" wrapText="1" readingOrder="2"/>
    </xf>
    <xf numFmtId="37" fontId="8" fillId="0" borderId="0" xfId="0" quotePrefix="1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64" fontId="9" fillId="0" borderId="8" xfId="1" applyNumberFormat="1" applyFont="1" applyFill="1" applyBorder="1" applyAlignment="1">
      <alignment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10" fontId="24" fillId="0" borderId="8" xfId="2" applyNumberFormat="1" applyFont="1" applyFill="1" applyBorder="1" applyAlignment="1">
      <alignment horizontal="center" vertical="center" wrapText="1" readingOrder="2"/>
    </xf>
    <xf numFmtId="165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41" fillId="0" borderId="0" xfId="0" applyFont="1" applyFill="1" applyAlignment="1">
      <alignment vertical="center"/>
    </xf>
    <xf numFmtId="165" fontId="41" fillId="0" borderId="0" xfId="0" applyNumberFormat="1" applyFont="1" applyFill="1" applyAlignment="1">
      <alignment vertical="center"/>
    </xf>
    <xf numFmtId="0" fontId="29" fillId="0" borderId="15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37" fontId="32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 readingOrder="2"/>
    </xf>
    <xf numFmtId="164" fontId="12" fillId="0" borderId="8" xfId="1" applyNumberFormat="1" applyFont="1" applyFill="1" applyBorder="1" applyAlignment="1">
      <alignment vertical="center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3" fontId="10" fillId="0" borderId="0" xfId="0" applyNumberFormat="1" applyFont="1" applyFill="1"/>
    <xf numFmtId="0" fontId="18" fillId="0" borderId="0" xfId="0" applyFont="1" applyFill="1"/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Alignment="1">
      <alignment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3" fontId="46" fillId="0" borderId="0" xfId="0" applyNumberFormat="1" applyFont="1" applyFill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3" fontId="20" fillId="0" borderId="0" xfId="0" applyNumberFormat="1" applyFont="1" applyFill="1"/>
    <xf numFmtId="0" fontId="3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 readingOrder="2"/>
    </xf>
    <xf numFmtId="164" fontId="6" fillId="0" borderId="1" xfId="1" applyNumberFormat="1" applyFont="1" applyFill="1" applyBorder="1" applyAlignment="1">
      <alignment horizontal="center" vertical="center" readingOrder="2"/>
    </xf>
    <xf numFmtId="164" fontId="6" fillId="0" borderId="3" xfId="1" applyNumberFormat="1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right" vertical="center" readingOrder="2"/>
    </xf>
    <xf numFmtId="164" fontId="6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 wrapText="1" readingOrder="2"/>
    </xf>
    <xf numFmtId="10" fontId="6" fillId="0" borderId="3" xfId="2" applyNumberFormat="1" applyFont="1" applyFill="1" applyBorder="1" applyAlignment="1">
      <alignment horizontal="center" vertical="center" wrapText="1" readingOrder="2"/>
    </xf>
    <xf numFmtId="10" fontId="6" fillId="0" borderId="1" xfId="2" applyNumberFormat="1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0" xfId="0" applyFont="1" applyFill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 vertical="center" readingOrder="2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37" fontId="28" fillId="0" borderId="11" xfId="0" applyNumberFormat="1" applyFont="1" applyFill="1" applyBorder="1" applyAlignment="1">
      <alignment horizontal="center" vertical="center"/>
    </xf>
    <xf numFmtId="0" fontId="14" fillId="0" borderId="12" xfId="0" applyFont="1" applyFill="1" applyBorder="1"/>
    <xf numFmtId="0" fontId="22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Fill="1" applyBorder="1" applyAlignment="1">
      <alignment horizontal="center" vertical="center" wrapText="1" readingOrder="2"/>
    </xf>
    <xf numFmtId="164" fontId="24" fillId="0" borderId="0" xfId="1" applyNumberFormat="1" applyFont="1" applyFill="1" applyBorder="1" applyAlignment="1">
      <alignment horizontal="center" vertical="center" wrapText="1" readingOrder="2"/>
    </xf>
    <xf numFmtId="165" fontId="24" fillId="0" borderId="3" xfId="1" applyNumberFormat="1" applyFont="1" applyFill="1" applyBorder="1" applyAlignment="1">
      <alignment horizontal="center" vertical="center" wrapText="1" readingOrder="2"/>
    </xf>
    <xf numFmtId="165" fontId="24" fillId="0" borderId="0" xfId="1" applyNumberFormat="1" applyFont="1" applyFill="1" applyBorder="1" applyAlignment="1">
      <alignment horizontal="center" vertical="center" wrapText="1" readingOrder="2"/>
    </xf>
    <xf numFmtId="0" fontId="24" fillId="0" borderId="3" xfId="0" applyFont="1" applyFill="1" applyBorder="1" applyAlignment="1">
      <alignment horizontal="center" vertical="center" wrapText="1" readingOrder="2"/>
    </xf>
    <xf numFmtId="0" fontId="24" fillId="0" borderId="1" xfId="0" applyFont="1" applyFill="1" applyBorder="1" applyAlignment="1">
      <alignment horizontal="center" vertical="center" wrapText="1" readingOrder="2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5" fontId="15" fillId="0" borderId="3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right" vertical="center" readingOrder="2"/>
    </xf>
    <xf numFmtId="0" fontId="2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9066</xdr:colOff>
      <xdr:row>4</xdr:row>
      <xdr:rowOff>142875</xdr:rowOff>
    </xdr:from>
    <xdr:to>
      <xdr:col>8</xdr:col>
      <xdr:colOff>579309</xdr:colOff>
      <xdr:row>17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C7B3B1-C69C-4450-A32E-C5A9A55E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0291" y="1019175"/>
          <a:ext cx="4837443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9</xdr:col>
      <xdr:colOff>590550</xdr:colOff>
      <xdr:row>35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0519FC-3560-4912-A210-998705459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609450" y="0"/>
          <a:ext cx="6076949" cy="765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L17" sqref="L17"/>
    </sheetView>
  </sheetViews>
  <sheetFormatPr defaultColWidth="9.140625" defaultRowHeight="17.25"/>
  <cols>
    <col min="1" max="16384" width="9.140625" style="13"/>
  </cols>
  <sheetData>
    <row r="18" spans="1:13">
      <c r="M18" s="13" t="s">
        <v>59</v>
      </c>
    </row>
    <row r="24" spans="1:13" ht="15" customHeight="1">
      <c r="A24" s="236" t="s">
        <v>75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8"/>
      <c r="L24" s="28"/>
    </row>
    <row r="25" spans="1:13" ht="15" customHeight="1">
      <c r="A25" s="236"/>
      <c r="B25" s="236"/>
      <c r="C25" s="236"/>
      <c r="D25" s="236"/>
      <c r="E25" s="236"/>
      <c r="F25" s="236"/>
      <c r="G25" s="236"/>
      <c r="H25" s="236"/>
      <c r="I25" s="236"/>
      <c r="J25" s="236"/>
      <c r="K25" s="28"/>
      <c r="L25" s="28"/>
    </row>
    <row r="26" spans="1:13" ht="15" customHeight="1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8"/>
      <c r="L26" s="28"/>
    </row>
    <row r="28" spans="1:13" ht="15" customHeight="1">
      <c r="A28" s="236" t="s">
        <v>141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</row>
    <row r="29" spans="1:13" ht="15" customHeight="1">
      <c r="A29" s="236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</row>
    <row r="30" spans="1:13" ht="15" customHeight="1">
      <c r="A30" s="236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</row>
    <row r="31" spans="1:13" ht="15" customHeight="1">
      <c r="A31" s="236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38"/>
  <sheetViews>
    <sheetView rightToLeft="1" view="pageBreakPreview" topLeftCell="A10" zoomScale="60" zoomScaleNormal="100" workbookViewId="0">
      <selection activeCell="K36" sqref="K36"/>
    </sheetView>
  </sheetViews>
  <sheetFormatPr defaultColWidth="9.140625" defaultRowHeight="15"/>
  <cols>
    <col min="1" max="1" width="49.85546875" style="200" customWidth="1"/>
    <col min="2" max="2" width="1.28515625" style="200" customWidth="1"/>
    <col min="3" max="3" width="26.5703125" style="84" customWidth="1"/>
    <col min="4" max="4" width="1" style="200" customWidth="1"/>
    <col min="5" max="5" width="28.42578125" style="85" customWidth="1"/>
    <col min="6" max="6" width="1.42578125" style="85" customWidth="1"/>
    <col min="7" max="7" width="26.5703125" style="85" customWidth="1"/>
    <col min="8" max="8" width="1" style="214" customWidth="1"/>
    <col min="9" max="9" width="28.42578125" style="214" customWidth="1"/>
    <col min="10" max="10" width="2" style="214" customWidth="1"/>
    <col min="11" max="11" width="28.5703125" style="215" customWidth="1"/>
    <col min="12" max="12" width="1.5703125" style="200" customWidth="1"/>
    <col min="13" max="13" width="28.42578125" style="84" bestFit="1" customWidth="1"/>
    <col min="14" max="14" width="0.85546875" style="84" customWidth="1"/>
    <col min="15" max="15" width="28.42578125" style="85" bestFit="1" customWidth="1"/>
    <col min="16" max="16" width="0.85546875" style="85" customWidth="1"/>
    <col min="17" max="17" width="28.42578125" style="85" bestFit="1" customWidth="1"/>
    <col min="18" max="18" width="0.85546875" style="85" customWidth="1"/>
    <col min="19" max="19" width="27.140625" style="85" customWidth="1"/>
    <col min="20" max="20" width="1.42578125" style="85" customWidth="1"/>
    <col min="21" max="21" width="29.85546875" style="215" customWidth="1"/>
    <col min="22" max="16384" width="9.140625" style="200"/>
  </cols>
  <sheetData>
    <row r="1" spans="1:24" ht="27.75">
      <c r="A1" s="296" t="s">
        <v>94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</row>
    <row r="2" spans="1:24" ht="27.75">
      <c r="A2" s="296" t="s">
        <v>57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</row>
    <row r="3" spans="1:24" ht="27.75">
      <c r="A3" s="296" t="str">
        <f>' سهام'!A3:W3</f>
        <v>برای ماه منتهی به 1402/07/30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</row>
    <row r="5" spans="1:24" s="201" customFormat="1" ht="24.75">
      <c r="A5" s="278" t="s">
        <v>28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</row>
    <row r="6" spans="1:24" s="201" customFormat="1" ht="9.75" customHeight="1">
      <c r="C6" s="77"/>
      <c r="E6" s="80"/>
      <c r="F6" s="80"/>
      <c r="G6" s="80"/>
      <c r="H6" s="202"/>
      <c r="I6" s="202"/>
      <c r="J6" s="202"/>
      <c r="K6" s="203"/>
      <c r="M6" s="77"/>
      <c r="N6" s="77"/>
      <c r="O6" s="80"/>
      <c r="P6" s="80"/>
      <c r="Q6" s="80"/>
      <c r="R6" s="80"/>
      <c r="S6" s="80"/>
      <c r="T6" s="80"/>
      <c r="U6" s="203"/>
    </row>
    <row r="7" spans="1:24" s="201" customFormat="1" ht="27" customHeight="1" thickBot="1">
      <c r="A7" s="204"/>
      <c r="B7" s="205"/>
      <c r="C7" s="302" t="s">
        <v>137</v>
      </c>
      <c r="D7" s="302"/>
      <c r="E7" s="302"/>
      <c r="F7" s="302"/>
      <c r="G7" s="302"/>
      <c r="H7" s="302"/>
      <c r="I7" s="302"/>
      <c r="J7" s="302"/>
      <c r="K7" s="302"/>
      <c r="L7" s="205"/>
      <c r="M7" s="302" t="s">
        <v>138</v>
      </c>
      <c r="N7" s="302"/>
      <c r="O7" s="302"/>
      <c r="P7" s="302"/>
      <c r="Q7" s="302"/>
      <c r="R7" s="302"/>
      <c r="S7" s="302"/>
      <c r="T7" s="302"/>
      <c r="U7" s="302"/>
    </row>
    <row r="8" spans="1:24" s="170" customFormat="1" ht="24.75" customHeight="1">
      <c r="A8" s="311" t="s">
        <v>24</v>
      </c>
      <c r="B8" s="311"/>
      <c r="C8" s="297" t="s">
        <v>12</v>
      </c>
      <c r="D8" s="313"/>
      <c r="E8" s="299" t="s">
        <v>13</v>
      </c>
      <c r="F8" s="306"/>
      <c r="G8" s="299" t="s">
        <v>14</v>
      </c>
      <c r="H8" s="309"/>
      <c r="I8" s="301" t="s">
        <v>2</v>
      </c>
      <c r="J8" s="301"/>
      <c r="K8" s="301"/>
      <c r="L8" s="311"/>
      <c r="M8" s="297" t="s">
        <v>12</v>
      </c>
      <c r="N8" s="303"/>
      <c r="O8" s="299" t="s">
        <v>13</v>
      </c>
      <c r="P8" s="306"/>
      <c r="Q8" s="299" t="s">
        <v>14</v>
      </c>
      <c r="R8" s="306"/>
      <c r="S8" s="301" t="s">
        <v>2</v>
      </c>
      <c r="T8" s="301"/>
      <c r="U8" s="301"/>
    </row>
    <row r="9" spans="1:24" s="170" customFormat="1" ht="6" customHeight="1" thickBot="1">
      <c r="A9" s="311"/>
      <c r="B9" s="311"/>
      <c r="C9" s="298"/>
      <c r="D9" s="311"/>
      <c r="E9" s="300"/>
      <c r="F9" s="307"/>
      <c r="G9" s="300"/>
      <c r="H9" s="310"/>
      <c r="I9" s="302"/>
      <c r="J9" s="302"/>
      <c r="K9" s="302"/>
      <c r="L9" s="311"/>
      <c r="M9" s="298"/>
      <c r="N9" s="304"/>
      <c r="O9" s="300"/>
      <c r="P9" s="307"/>
      <c r="Q9" s="300"/>
      <c r="R9" s="307"/>
      <c r="S9" s="302"/>
      <c r="T9" s="302"/>
      <c r="U9" s="302"/>
    </row>
    <row r="10" spans="1:24" s="170" customFormat="1" ht="42.75" customHeight="1" thickBot="1">
      <c r="A10" s="312"/>
      <c r="B10" s="311"/>
      <c r="C10" s="81" t="s">
        <v>61</v>
      </c>
      <c r="D10" s="311"/>
      <c r="E10" s="82" t="s">
        <v>62</v>
      </c>
      <c r="F10" s="308"/>
      <c r="G10" s="82" t="s">
        <v>63</v>
      </c>
      <c r="H10" s="310"/>
      <c r="I10" s="206" t="s">
        <v>6</v>
      </c>
      <c r="J10" s="206"/>
      <c r="K10" s="207" t="s">
        <v>19</v>
      </c>
      <c r="L10" s="311"/>
      <c r="M10" s="81" t="s">
        <v>61</v>
      </c>
      <c r="N10" s="305"/>
      <c r="O10" s="82" t="s">
        <v>62</v>
      </c>
      <c r="P10" s="308"/>
      <c r="Q10" s="82" t="s">
        <v>63</v>
      </c>
      <c r="R10" s="308"/>
      <c r="S10" s="83" t="s">
        <v>6</v>
      </c>
      <c r="T10" s="83"/>
      <c r="U10" s="207" t="s">
        <v>19</v>
      </c>
    </row>
    <row r="11" spans="1:24" s="110" customFormat="1" ht="30.75">
      <c r="A11" s="208" t="s">
        <v>117</v>
      </c>
      <c r="C11" s="38">
        <v>0</v>
      </c>
      <c r="D11" s="38"/>
      <c r="E11" s="38">
        <v>-50530185</v>
      </c>
      <c r="F11" s="38"/>
      <c r="G11" s="38">
        <v>0</v>
      </c>
      <c r="H11" s="38"/>
      <c r="I11" s="38">
        <f>G11+E11+C11</f>
        <v>-50530185</v>
      </c>
      <c r="K11" s="101">
        <f>I11/11750957147</f>
        <v>-4.3000909941110863E-3</v>
      </c>
      <c r="M11" s="38">
        <v>0</v>
      </c>
      <c r="N11" s="38"/>
      <c r="O11" s="38">
        <v>-130867837</v>
      </c>
      <c r="P11" s="38"/>
      <c r="Q11" s="38">
        <v>-7076245</v>
      </c>
      <c r="R11" s="38"/>
      <c r="S11" s="38">
        <f>Q11+O11+M11</f>
        <v>-137944082</v>
      </c>
      <c r="T11" s="115"/>
      <c r="U11" s="102">
        <f>S11/درآمدها!$J$4</f>
        <v>2.9342697205330209E-2</v>
      </c>
      <c r="V11" s="116"/>
      <c r="W11" s="116"/>
      <c r="X11" s="116"/>
    </row>
    <row r="12" spans="1:24" s="110" customFormat="1" ht="30.75">
      <c r="A12" s="208" t="s">
        <v>118</v>
      </c>
      <c r="C12" s="38">
        <v>0</v>
      </c>
      <c r="D12" s="38"/>
      <c r="E12" s="38">
        <v>-1918</v>
      </c>
      <c r="F12" s="38"/>
      <c r="G12" s="38">
        <v>0</v>
      </c>
      <c r="H12" s="38"/>
      <c r="I12" s="38">
        <f t="shared" ref="I12:I29" si="0">G12+E12+C12</f>
        <v>-1918</v>
      </c>
      <c r="K12" s="101">
        <f t="shared" ref="K12:K29" si="1">I12/11750957147</f>
        <v>-1.6322074670229414E-7</v>
      </c>
      <c r="M12" s="38">
        <v>0</v>
      </c>
      <c r="N12" s="38"/>
      <c r="O12" s="38">
        <v>-8964091630</v>
      </c>
      <c r="P12" s="38"/>
      <c r="Q12" s="38">
        <v>0</v>
      </c>
      <c r="R12" s="38"/>
      <c r="S12" s="38">
        <f t="shared" ref="S12:S29" si="2">Q12+O12+M12</f>
        <v>-8964091630</v>
      </c>
      <c r="T12" s="115"/>
      <c r="U12" s="102">
        <f>S12/درآمدها!$J$4</f>
        <v>1.9067916695398714</v>
      </c>
      <c r="V12" s="116"/>
      <c r="W12" s="116"/>
      <c r="X12" s="116"/>
    </row>
    <row r="13" spans="1:24" s="110" customFormat="1" ht="61.5">
      <c r="A13" s="208" t="s">
        <v>119</v>
      </c>
      <c r="C13" s="38">
        <v>0</v>
      </c>
      <c r="D13" s="38"/>
      <c r="E13" s="38">
        <v>-266423863</v>
      </c>
      <c r="F13" s="38"/>
      <c r="G13" s="38">
        <v>1188446</v>
      </c>
      <c r="H13" s="38"/>
      <c r="I13" s="38">
        <f t="shared" si="0"/>
        <v>-265235417</v>
      </c>
      <c r="K13" s="101">
        <f t="shared" si="1"/>
        <v>-2.2571388328797893E-2</v>
      </c>
      <c r="M13" s="38">
        <v>0</v>
      </c>
      <c r="N13" s="38"/>
      <c r="O13" s="38">
        <v>364891989</v>
      </c>
      <c r="P13" s="38"/>
      <c r="Q13" s="38">
        <v>216121884</v>
      </c>
      <c r="R13" s="38"/>
      <c r="S13" s="38">
        <f t="shared" si="2"/>
        <v>581013873</v>
      </c>
      <c r="T13" s="115"/>
      <c r="U13" s="102">
        <f>S13/درآمدها!$J$4</f>
        <v>-0.12359003663190989</v>
      </c>
      <c r="V13" s="116"/>
      <c r="W13" s="116"/>
      <c r="X13" s="116"/>
    </row>
    <row r="14" spans="1:24" s="110" customFormat="1" ht="30.75">
      <c r="A14" s="208" t="s">
        <v>96</v>
      </c>
      <c r="C14" s="38">
        <v>0</v>
      </c>
      <c r="D14" s="38"/>
      <c r="E14" s="38">
        <v>-542578983</v>
      </c>
      <c r="F14" s="38"/>
      <c r="G14" s="38">
        <v>-21442333</v>
      </c>
      <c r="H14" s="38"/>
      <c r="I14" s="38">
        <f t="shared" si="0"/>
        <v>-564021316</v>
      </c>
      <c r="K14" s="101">
        <f t="shared" si="1"/>
        <v>-4.799790425105871E-2</v>
      </c>
      <c r="M14" s="38">
        <v>831450000</v>
      </c>
      <c r="N14" s="38"/>
      <c r="O14" s="38">
        <v>-1013839819</v>
      </c>
      <c r="P14" s="38"/>
      <c r="Q14" s="38">
        <v>-70212531</v>
      </c>
      <c r="R14" s="38"/>
      <c r="S14" s="38">
        <f t="shared" si="2"/>
        <v>-252602350</v>
      </c>
      <c r="T14" s="115"/>
      <c r="U14" s="102">
        <f>S14/درآمدها!$J$4</f>
        <v>5.3732165685838149E-2</v>
      </c>
      <c r="V14" s="116"/>
      <c r="W14" s="116"/>
      <c r="X14" s="116"/>
    </row>
    <row r="15" spans="1:24" s="110" customFormat="1" ht="30.75">
      <c r="A15" s="208" t="s">
        <v>97</v>
      </c>
      <c r="C15" s="38">
        <v>0</v>
      </c>
      <c r="D15" s="38"/>
      <c r="E15" s="38">
        <v>-350877614</v>
      </c>
      <c r="F15" s="38"/>
      <c r="G15" s="38">
        <v>-3403465</v>
      </c>
      <c r="H15" s="38"/>
      <c r="I15" s="38">
        <f t="shared" si="0"/>
        <v>-354281079</v>
      </c>
      <c r="K15" s="101">
        <f t="shared" si="1"/>
        <v>-3.0149125264272398E-2</v>
      </c>
      <c r="M15" s="38">
        <v>961232553</v>
      </c>
      <c r="N15" s="38"/>
      <c r="O15" s="38">
        <v>-1141437427</v>
      </c>
      <c r="P15" s="38"/>
      <c r="Q15" s="38">
        <v>7021908</v>
      </c>
      <c r="R15" s="38"/>
      <c r="S15" s="38">
        <f t="shared" si="2"/>
        <v>-173182966</v>
      </c>
      <c r="T15" s="115"/>
      <c r="U15" s="102">
        <f>S15/درآمدها!$J$4</f>
        <v>3.6838516439284409E-2</v>
      </c>
      <c r="V15" s="116"/>
      <c r="W15" s="116"/>
      <c r="X15" s="116"/>
    </row>
    <row r="16" spans="1:24" s="110" customFormat="1" ht="30.75">
      <c r="A16" s="208" t="s">
        <v>120</v>
      </c>
      <c r="C16" s="38">
        <v>0</v>
      </c>
      <c r="D16" s="38"/>
      <c r="E16" s="38">
        <v>0</v>
      </c>
      <c r="F16" s="38"/>
      <c r="G16" s="38">
        <v>0</v>
      </c>
      <c r="H16" s="38"/>
      <c r="I16" s="38">
        <f t="shared" si="0"/>
        <v>0</v>
      </c>
      <c r="K16" s="101">
        <f t="shared" si="1"/>
        <v>0</v>
      </c>
      <c r="M16" s="38">
        <v>1000000000</v>
      </c>
      <c r="N16" s="38"/>
      <c r="O16" s="38">
        <v>0</v>
      </c>
      <c r="P16" s="38"/>
      <c r="Q16" s="38">
        <v>5839023438</v>
      </c>
      <c r="R16" s="38"/>
      <c r="S16" s="38">
        <f t="shared" si="2"/>
        <v>6839023438</v>
      </c>
      <c r="T16" s="115"/>
      <c r="U16" s="102">
        <f>S16/درآمدها!$J$4</f>
        <v>-1.4547589937304479</v>
      </c>
      <c r="V16" s="116"/>
      <c r="W16" s="116"/>
      <c r="X16" s="116"/>
    </row>
    <row r="17" spans="1:24" s="110" customFormat="1" ht="30.75">
      <c r="A17" s="208" t="s">
        <v>121</v>
      </c>
      <c r="C17" s="38">
        <v>0</v>
      </c>
      <c r="D17" s="38"/>
      <c r="E17" s="38">
        <v>-223193530</v>
      </c>
      <c r="F17" s="38"/>
      <c r="G17" s="38">
        <v>0</v>
      </c>
      <c r="H17" s="38"/>
      <c r="I17" s="38">
        <f t="shared" si="0"/>
        <v>-223193530</v>
      </c>
      <c r="K17" s="101">
        <f t="shared" si="1"/>
        <v>-1.8993646833014018E-2</v>
      </c>
      <c r="M17" s="38">
        <v>0</v>
      </c>
      <c r="N17" s="38"/>
      <c r="O17" s="38">
        <v>-134934896</v>
      </c>
      <c r="P17" s="38"/>
      <c r="Q17" s="38">
        <v>1022574</v>
      </c>
      <c r="R17" s="38"/>
      <c r="S17" s="38">
        <f t="shared" si="2"/>
        <v>-133912322</v>
      </c>
      <c r="T17" s="115"/>
      <c r="U17" s="102">
        <f>S17/درآمدها!$J$4</f>
        <v>2.8485083662441416E-2</v>
      </c>
      <c r="V17" s="116"/>
      <c r="W17" s="116"/>
      <c r="X17" s="116"/>
    </row>
    <row r="18" spans="1:24" s="110" customFormat="1" ht="30.75">
      <c r="A18" s="208" t="s">
        <v>98</v>
      </c>
      <c r="C18" s="38">
        <v>0</v>
      </c>
      <c r="D18" s="38"/>
      <c r="E18" s="38">
        <v>-217285171</v>
      </c>
      <c r="F18" s="38"/>
      <c r="G18" s="38">
        <v>-2633205</v>
      </c>
      <c r="H18" s="38"/>
      <c r="I18" s="38">
        <f t="shared" si="0"/>
        <v>-219918376</v>
      </c>
      <c r="K18" s="101">
        <f t="shared" si="1"/>
        <v>-1.871493302621266E-2</v>
      </c>
      <c r="M18" s="38">
        <v>0</v>
      </c>
      <c r="N18" s="38"/>
      <c r="O18" s="38">
        <v>-718891867</v>
      </c>
      <c r="P18" s="38"/>
      <c r="Q18" s="38">
        <v>-75957867</v>
      </c>
      <c r="R18" s="38"/>
      <c r="S18" s="38">
        <f t="shared" si="2"/>
        <v>-794849734</v>
      </c>
      <c r="T18" s="115"/>
      <c r="U18" s="102">
        <f>S18/درآمدها!$J$4</f>
        <v>0.16907601058593627</v>
      </c>
      <c r="V18" s="116"/>
      <c r="W18" s="116"/>
      <c r="X18" s="116"/>
    </row>
    <row r="19" spans="1:24" s="110" customFormat="1" ht="30.75">
      <c r="A19" s="208" t="s">
        <v>99</v>
      </c>
      <c r="C19" s="38">
        <v>0</v>
      </c>
      <c r="D19" s="38"/>
      <c r="E19" s="38">
        <v>-539164024</v>
      </c>
      <c r="F19" s="38"/>
      <c r="G19" s="38">
        <v>-4007947</v>
      </c>
      <c r="H19" s="38"/>
      <c r="I19" s="38">
        <f t="shared" si="0"/>
        <v>-543171971</v>
      </c>
      <c r="K19" s="101">
        <f t="shared" si="1"/>
        <v>-4.6223636441280948E-2</v>
      </c>
      <c r="M19" s="38">
        <v>979400000</v>
      </c>
      <c r="N19" s="38"/>
      <c r="O19" s="38">
        <v>-1438849540</v>
      </c>
      <c r="P19" s="38"/>
      <c r="Q19" s="38">
        <v>-115105676</v>
      </c>
      <c r="R19" s="38"/>
      <c r="S19" s="38">
        <f t="shared" si="2"/>
        <v>-574555216</v>
      </c>
      <c r="T19" s="115"/>
      <c r="U19" s="102">
        <f>S19/درآمدها!$J$4</f>
        <v>0.1222161870694177</v>
      </c>
      <c r="V19" s="116"/>
      <c r="W19" s="116"/>
      <c r="X19" s="116"/>
    </row>
    <row r="20" spans="1:24" s="110" customFormat="1" ht="30.75">
      <c r="A20" s="208" t="s">
        <v>100</v>
      </c>
      <c r="C20" s="38">
        <v>0</v>
      </c>
      <c r="D20" s="38"/>
      <c r="E20" s="38">
        <v>-140112627</v>
      </c>
      <c r="F20" s="38"/>
      <c r="G20" s="38">
        <v>-4939651</v>
      </c>
      <c r="H20" s="38"/>
      <c r="I20" s="38">
        <f t="shared" si="0"/>
        <v>-145052278</v>
      </c>
      <c r="K20" s="101">
        <f t="shared" si="1"/>
        <v>-1.2343869200223541E-2</v>
      </c>
      <c r="M20" s="38">
        <v>1160900000</v>
      </c>
      <c r="N20" s="38"/>
      <c r="O20" s="38">
        <v>-1651307371</v>
      </c>
      <c r="P20" s="38"/>
      <c r="Q20" s="38">
        <v>-238229743</v>
      </c>
      <c r="R20" s="38"/>
      <c r="S20" s="38">
        <f t="shared" si="2"/>
        <v>-728637114</v>
      </c>
      <c r="T20" s="115"/>
      <c r="U20" s="102">
        <f>S20/درآمدها!$J$4</f>
        <v>0.15499163065703442</v>
      </c>
      <c r="V20" s="116"/>
      <c r="W20" s="116"/>
      <c r="X20" s="116"/>
    </row>
    <row r="21" spans="1:24" s="110" customFormat="1" ht="30.75">
      <c r="A21" s="208" t="s">
        <v>122</v>
      </c>
      <c r="C21" s="38">
        <v>0</v>
      </c>
      <c r="D21" s="38"/>
      <c r="E21" s="38">
        <v>-108449300</v>
      </c>
      <c r="F21" s="38"/>
      <c r="G21" s="38">
        <v>-827348</v>
      </c>
      <c r="H21" s="38"/>
      <c r="I21" s="38">
        <f t="shared" si="0"/>
        <v>-109276648</v>
      </c>
      <c r="K21" s="101">
        <f t="shared" si="1"/>
        <v>-9.2993827339331366E-3</v>
      </c>
      <c r="M21" s="38">
        <v>0</v>
      </c>
      <c r="N21" s="38"/>
      <c r="O21" s="38">
        <v>-163263292</v>
      </c>
      <c r="P21" s="38"/>
      <c r="Q21" s="38">
        <v>-165739078</v>
      </c>
      <c r="R21" s="38"/>
      <c r="S21" s="38">
        <f t="shared" si="2"/>
        <v>-329002370</v>
      </c>
      <c r="T21" s="115"/>
      <c r="U21" s="102">
        <f>S21/درآمدها!$J$4</f>
        <v>6.9983552630739285E-2</v>
      </c>
      <c r="V21" s="116"/>
      <c r="W21" s="116"/>
      <c r="X21" s="116"/>
    </row>
    <row r="22" spans="1:24" s="110" customFormat="1" ht="30.75">
      <c r="A22" s="208" t="s">
        <v>130</v>
      </c>
      <c r="C22" s="38">
        <v>0</v>
      </c>
      <c r="D22" s="38"/>
      <c r="E22" s="38">
        <v>-7975263150</v>
      </c>
      <c r="F22" s="38"/>
      <c r="G22" s="38">
        <v>0</v>
      </c>
      <c r="H22" s="38"/>
      <c r="I22" s="38">
        <f t="shared" si="0"/>
        <v>-7975263150</v>
      </c>
      <c r="K22" s="101">
        <f t="shared" si="1"/>
        <v>-0.6786905143327896</v>
      </c>
      <c r="M22" s="38">
        <v>0</v>
      </c>
      <c r="N22" s="38"/>
      <c r="O22" s="38">
        <v>-7887103129</v>
      </c>
      <c r="P22" s="38"/>
      <c r="Q22" s="38">
        <v>2394770864</v>
      </c>
      <c r="R22" s="38"/>
      <c r="S22" s="38">
        <f t="shared" si="2"/>
        <v>-5492332265</v>
      </c>
      <c r="T22" s="115"/>
      <c r="U22" s="102">
        <f>S22/درآمدها!$J$4</f>
        <v>1.1682983442737358</v>
      </c>
      <c r="V22" s="116"/>
      <c r="W22" s="116"/>
      <c r="X22" s="116"/>
    </row>
    <row r="23" spans="1:24" s="110" customFormat="1" ht="30.75">
      <c r="A23" s="208" t="s">
        <v>123</v>
      </c>
      <c r="C23" s="38">
        <v>0</v>
      </c>
      <c r="D23" s="38"/>
      <c r="E23" s="38">
        <v>-12534574</v>
      </c>
      <c r="F23" s="38"/>
      <c r="G23" s="38">
        <v>0</v>
      </c>
      <c r="H23" s="38"/>
      <c r="I23" s="38">
        <f t="shared" si="0"/>
        <v>-12534574</v>
      </c>
      <c r="K23" s="101">
        <f t="shared" si="1"/>
        <v>-1.0666853638556632E-3</v>
      </c>
      <c r="M23" s="38">
        <v>0</v>
      </c>
      <c r="N23" s="38"/>
      <c r="O23" s="38">
        <v>-129235526</v>
      </c>
      <c r="P23" s="38"/>
      <c r="Q23" s="38">
        <v>-8363823</v>
      </c>
      <c r="R23" s="38"/>
      <c r="S23" s="38">
        <f t="shared" si="2"/>
        <v>-137599349</v>
      </c>
      <c r="T23" s="115"/>
      <c r="U23" s="102">
        <f>S23/درآمدها!$J$4</f>
        <v>2.9269367520656349E-2</v>
      </c>
      <c r="V23" s="116"/>
      <c r="W23" s="116"/>
      <c r="X23" s="116"/>
    </row>
    <row r="24" spans="1:24" s="110" customFormat="1" ht="30.75">
      <c r="A24" s="208" t="s">
        <v>124</v>
      </c>
      <c r="C24" s="38">
        <v>0</v>
      </c>
      <c r="D24" s="38"/>
      <c r="E24" s="38">
        <v>-119217411</v>
      </c>
      <c r="F24" s="38"/>
      <c r="G24" s="38">
        <v>0</v>
      </c>
      <c r="H24" s="38"/>
      <c r="I24" s="38">
        <f t="shared" si="0"/>
        <v>-119217411</v>
      </c>
      <c r="K24" s="101">
        <f t="shared" si="1"/>
        <v>-1.0145336206117985E-2</v>
      </c>
      <c r="M24" s="38">
        <v>0</v>
      </c>
      <c r="N24" s="38"/>
      <c r="O24" s="38">
        <v>-209029745</v>
      </c>
      <c r="P24" s="38"/>
      <c r="Q24" s="38">
        <v>-11926390</v>
      </c>
      <c r="R24" s="38"/>
      <c r="S24" s="38">
        <f t="shared" si="2"/>
        <v>-220956135</v>
      </c>
      <c r="T24" s="115"/>
      <c r="U24" s="102">
        <f>S24/درآمدها!$J$4</f>
        <v>4.7000559001618238E-2</v>
      </c>
      <c r="V24" s="116"/>
      <c r="W24" s="116"/>
      <c r="X24" s="116"/>
    </row>
    <row r="25" spans="1:24" s="110" customFormat="1" ht="30.75">
      <c r="A25" s="208" t="s">
        <v>101</v>
      </c>
      <c r="C25" s="38">
        <v>0</v>
      </c>
      <c r="D25" s="38"/>
      <c r="E25" s="38">
        <v>-297900060</v>
      </c>
      <c r="F25" s="38"/>
      <c r="G25" s="38">
        <v>-7539461</v>
      </c>
      <c r="H25" s="38"/>
      <c r="I25" s="38">
        <f t="shared" si="0"/>
        <v>-305439521</v>
      </c>
      <c r="K25" s="101">
        <f t="shared" si="1"/>
        <v>-2.599273550052714E-2</v>
      </c>
      <c r="M25" s="38">
        <v>1137645000</v>
      </c>
      <c r="N25" s="38"/>
      <c r="O25" s="38">
        <v>-2623546573</v>
      </c>
      <c r="P25" s="38"/>
      <c r="Q25" s="38">
        <v>-371232816</v>
      </c>
      <c r="R25" s="38"/>
      <c r="S25" s="38">
        <f t="shared" si="2"/>
        <v>-1857134389</v>
      </c>
      <c r="T25" s="115"/>
      <c r="U25" s="102">
        <f>S25/درآمدها!$J$4</f>
        <v>0.39503928878973532</v>
      </c>
      <c r="V25" s="116"/>
      <c r="W25" s="116"/>
      <c r="X25" s="116"/>
    </row>
    <row r="26" spans="1:24" s="110" customFormat="1" ht="30.75">
      <c r="A26" s="208" t="s">
        <v>102</v>
      </c>
      <c r="C26" s="38">
        <v>0</v>
      </c>
      <c r="D26" s="38"/>
      <c r="E26" s="38">
        <v>-473921897</v>
      </c>
      <c r="F26" s="38"/>
      <c r="G26" s="38">
        <v>-9066771</v>
      </c>
      <c r="H26" s="38"/>
      <c r="I26" s="38">
        <f t="shared" si="0"/>
        <v>-482988668</v>
      </c>
      <c r="K26" s="101">
        <f t="shared" si="1"/>
        <v>-4.1102070406520565E-2</v>
      </c>
      <c r="M26" s="38">
        <v>1716000000</v>
      </c>
      <c r="N26" s="38"/>
      <c r="O26" s="38">
        <v>-3123729419</v>
      </c>
      <c r="P26" s="38"/>
      <c r="Q26" s="38">
        <v>-417391876</v>
      </c>
      <c r="R26" s="38"/>
      <c r="S26" s="38">
        <f t="shared" si="2"/>
        <v>-1825121295</v>
      </c>
      <c r="T26" s="115"/>
      <c r="U26" s="102">
        <f>S26/درآمدها!$J$4</f>
        <v>0.38822964164700557</v>
      </c>
      <c r="V26" s="116"/>
      <c r="W26" s="116"/>
      <c r="X26" s="116"/>
    </row>
    <row r="27" spans="1:24" s="110" customFormat="1" ht="30.75">
      <c r="A27" s="208" t="s">
        <v>125</v>
      </c>
      <c r="C27" s="38">
        <v>0</v>
      </c>
      <c r="D27" s="38"/>
      <c r="E27" s="38">
        <v>-11601596</v>
      </c>
      <c r="F27" s="38"/>
      <c r="G27" s="38">
        <v>0</v>
      </c>
      <c r="H27" s="38"/>
      <c r="I27" s="38">
        <f t="shared" si="0"/>
        <v>-11601596</v>
      </c>
      <c r="K27" s="101">
        <f t="shared" si="1"/>
        <v>-9.8728944841415468E-4</v>
      </c>
      <c r="M27" s="38">
        <v>0</v>
      </c>
      <c r="N27" s="38"/>
      <c r="O27" s="38">
        <v>453467</v>
      </c>
      <c r="P27" s="38"/>
      <c r="Q27" s="38">
        <v>512058</v>
      </c>
      <c r="R27" s="38"/>
      <c r="S27" s="38">
        <f t="shared" si="2"/>
        <v>965525</v>
      </c>
      <c r="T27" s="115"/>
      <c r="U27" s="102">
        <f>S27/درآمدها!$J$4</f>
        <v>-2.0538110304127764E-4</v>
      </c>
      <c r="V27" s="116"/>
      <c r="W27" s="116"/>
      <c r="X27" s="116"/>
    </row>
    <row r="28" spans="1:24" s="110" customFormat="1" ht="30.75">
      <c r="A28" s="208" t="s">
        <v>103</v>
      </c>
      <c r="C28" s="38">
        <v>0</v>
      </c>
      <c r="D28" s="38"/>
      <c r="E28" s="38">
        <v>-517150822</v>
      </c>
      <c r="F28" s="38"/>
      <c r="G28" s="38">
        <v>-9822655</v>
      </c>
      <c r="H28" s="38"/>
      <c r="I28" s="38">
        <f t="shared" si="0"/>
        <v>-526973477</v>
      </c>
      <c r="K28" s="101">
        <f t="shared" si="1"/>
        <v>-4.4845153497520454E-2</v>
      </c>
      <c r="M28" s="38">
        <v>0</v>
      </c>
      <c r="N28" s="38"/>
      <c r="O28" s="38">
        <v>-1703058017</v>
      </c>
      <c r="P28" s="38"/>
      <c r="Q28" s="38">
        <v>-180746676</v>
      </c>
      <c r="R28" s="38"/>
      <c r="S28" s="38">
        <f t="shared" si="2"/>
        <v>-1883804693</v>
      </c>
      <c r="T28" s="115"/>
      <c r="U28" s="102">
        <f>S28/درآمدها!$J$4</f>
        <v>0.40071244738631873</v>
      </c>
      <c r="V28" s="116"/>
      <c r="W28" s="116"/>
      <c r="X28" s="116"/>
    </row>
    <row r="29" spans="1:24" s="110" customFormat="1" ht="30.75">
      <c r="A29" s="208" t="s">
        <v>104</v>
      </c>
      <c r="C29" s="38">
        <v>0</v>
      </c>
      <c r="D29" s="38"/>
      <c r="E29" s="38">
        <v>99889951</v>
      </c>
      <c r="F29" s="38"/>
      <c r="G29" s="38">
        <v>2395647</v>
      </c>
      <c r="H29" s="38"/>
      <c r="I29" s="38">
        <f t="shared" si="0"/>
        <v>102285598</v>
      </c>
      <c r="K29" s="101">
        <f t="shared" si="1"/>
        <v>8.7044482181703256E-3</v>
      </c>
      <c r="M29" s="38">
        <v>440000000</v>
      </c>
      <c r="N29" s="38"/>
      <c r="O29" s="38">
        <v>1121671303</v>
      </c>
      <c r="P29" s="38"/>
      <c r="Q29" s="38">
        <v>95325500</v>
      </c>
      <c r="R29" s="38"/>
      <c r="S29" s="38">
        <f t="shared" si="2"/>
        <v>1656996803</v>
      </c>
      <c r="T29" s="115"/>
      <c r="U29" s="102">
        <f>S29/درآمدها!$J$4</f>
        <v>-0.35246713563709964</v>
      </c>
      <c r="V29" s="116"/>
      <c r="W29" s="116"/>
      <c r="X29" s="116"/>
    </row>
    <row r="30" spans="1:24" s="209" customFormat="1" ht="25.5" customHeight="1" thickBot="1">
      <c r="C30" s="210">
        <f>SUM(C11:C29)</f>
        <v>0</v>
      </c>
      <c r="D30" s="211">
        <v>0</v>
      </c>
      <c r="E30" s="210">
        <f>SUM(E11:E29)</f>
        <v>-11746316774</v>
      </c>
      <c r="F30" s="211">
        <v>0</v>
      </c>
      <c r="G30" s="210">
        <f>SUM(G11:G29)</f>
        <v>-60098743</v>
      </c>
      <c r="H30" s="211">
        <v>0</v>
      </c>
      <c r="I30" s="210">
        <f>SUM(I11:I29)</f>
        <v>-11806415517</v>
      </c>
      <c r="J30" s="212">
        <v>0</v>
      </c>
      <c r="K30" s="213">
        <f>SUM(K11:K29)</f>
        <v>-1.0047194768312264</v>
      </c>
      <c r="M30" s="210">
        <f>SUM(M11:M29)</f>
        <v>8226627553</v>
      </c>
      <c r="N30" s="38"/>
      <c r="O30" s="210">
        <f>SUM(O11:O29)</f>
        <v>-29546169329</v>
      </c>
      <c r="P30" s="38"/>
      <c r="Q30" s="210">
        <f>SUM(Q11:Q29)</f>
        <v>6891815505</v>
      </c>
      <c r="R30" s="38"/>
      <c r="S30" s="210">
        <f>SUM(S11:S29)</f>
        <v>-14427726271</v>
      </c>
      <c r="T30" s="212"/>
      <c r="U30" s="213">
        <f>SUM(U11:U29)</f>
        <v>3.0689856149924641</v>
      </c>
    </row>
    <row r="31" spans="1:24" ht="25.5" customHeight="1" thickTop="1">
      <c r="D31" s="38">
        <v>0</v>
      </c>
      <c r="F31" s="38">
        <v>0</v>
      </c>
      <c r="H31" s="38">
        <v>0</v>
      </c>
      <c r="J31" s="115">
        <v>0</v>
      </c>
      <c r="L31" s="110"/>
      <c r="N31" s="38"/>
      <c r="O31" s="214"/>
      <c r="P31" s="38"/>
      <c r="Q31" s="214"/>
      <c r="R31" s="38"/>
      <c r="S31" s="214"/>
      <c r="T31" s="214"/>
    </row>
    <row r="32" spans="1:24" s="86" customFormat="1" ht="33"/>
    <row r="33" spans="4:15" s="86" customFormat="1" ht="33">
      <c r="O33" s="77"/>
    </row>
    <row r="34" spans="4:15" s="86" customFormat="1" ht="33"/>
    <row r="38" spans="4:15" ht="33">
      <c r="D38" s="216"/>
      <c r="E38" s="87"/>
      <c r="F38" s="87"/>
      <c r="G38" s="87"/>
      <c r="H38" s="217"/>
    </row>
  </sheetData>
  <autoFilter ref="A10:U10" xr:uid="{00000000-0009-0000-0000-000009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8"/>
  <sheetViews>
    <sheetView rightToLeft="1" view="pageBreakPreview" zoomScaleNormal="100" zoomScaleSheetLayoutView="100" workbookViewId="0">
      <selection activeCell="K6" sqref="K6:Q6"/>
    </sheetView>
  </sheetViews>
  <sheetFormatPr defaultColWidth="9.140625" defaultRowHeight="21.75"/>
  <cols>
    <col min="1" max="1" width="32.5703125" style="3" customWidth="1"/>
    <col min="2" max="2" width="0.42578125" style="3" customWidth="1"/>
    <col min="3" max="3" width="17.5703125" style="3" bestFit="1" customWidth="1"/>
    <col min="4" max="4" width="0.7109375" style="3" customWidth="1"/>
    <col min="5" max="5" width="17.7109375" style="3" bestFit="1" customWidth="1"/>
    <col min="6" max="6" width="0.5703125" style="3" customWidth="1"/>
    <col min="7" max="7" width="17" style="3" bestFit="1" customWidth="1"/>
    <col min="8" max="8" width="0.5703125" style="3" customWidth="1"/>
    <col min="9" max="9" width="17.7109375" style="3" bestFit="1" customWidth="1"/>
    <col min="10" max="10" width="0.42578125" style="3" customWidth="1"/>
    <col min="11" max="11" width="17.5703125" style="3" bestFit="1" customWidth="1"/>
    <col min="12" max="12" width="0.5703125" style="3" customWidth="1"/>
    <col min="13" max="13" width="17.7109375" style="3" bestFit="1" customWidth="1"/>
    <col min="14" max="14" width="0.85546875" style="3" customWidth="1"/>
    <col min="15" max="15" width="19.28515625" style="3" bestFit="1" customWidth="1"/>
    <col min="16" max="16" width="0.5703125" style="3" customWidth="1"/>
    <col min="17" max="17" width="19.28515625" style="3" bestFit="1" customWidth="1"/>
    <col min="18" max="18" width="9.140625" style="3"/>
    <col min="19" max="19" width="12.7109375" style="3" bestFit="1" customWidth="1"/>
    <col min="20" max="16384" width="9.140625" style="3"/>
  </cols>
  <sheetData>
    <row r="1" spans="1:17" ht="21" customHeight="1">
      <c r="A1" s="314" t="s">
        <v>94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ht="18" customHeight="1">
      <c r="A2" s="314" t="s">
        <v>57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17" ht="19.5" customHeight="1">
      <c r="A3" s="314" t="str">
        <f>' سهام'!A3:W3</f>
        <v>برای ماه منتهی به 1402/07/30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17">
      <c r="A4" s="317" t="s">
        <v>29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</row>
    <row r="5" spans="1:17" ht="4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22.5" customHeight="1" thickBot="1">
      <c r="A6" s="18"/>
      <c r="B6" s="19"/>
      <c r="C6" s="318" t="s">
        <v>137</v>
      </c>
      <c r="D6" s="318"/>
      <c r="E6" s="318"/>
      <c r="F6" s="318"/>
      <c r="G6" s="318"/>
      <c r="H6" s="318"/>
      <c r="I6" s="318"/>
      <c r="J6" s="15"/>
      <c r="K6" s="318" t="s">
        <v>138</v>
      </c>
      <c r="L6" s="318"/>
      <c r="M6" s="318"/>
      <c r="N6" s="318"/>
      <c r="O6" s="318"/>
      <c r="P6" s="318"/>
      <c r="Q6" s="318"/>
    </row>
    <row r="7" spans="1:17" ht="15.75" customHeight="1">
      <c r="A7" s="319"/>
      <c r="B7" s="320"/>
      <c r="C7" s="315" t="s">
        <v>15</v>
      </c>
      <c r="D7" s="315"/>
      <c r="E7" s="315" t="s">
        <v>13</v>
      </c>
      <c r="F7" s="319"/>
      <c r="G7" s="315" t="s">
        <v>14</v>
      </c>
      <c r="H7" s="319"/>
      <c r="I7" s="315" t="s">
        <v>2</v>
      </c>
      <c r="J7" s="20"/>
      <c r="K7" s="315" t="s">
        <v>15</v>
      </c>
      <c r="L7" s="315"/>
      <c r="M7" s="315" t="s">
        <v>13</v>
      </c>
      <c r="N7" s="319"/>
      <c r="O7" s="315" t="s">
        <v>14</v>
      </c>
      <c r="P7" s="319"/>
      <c r="Q7" s="315" t="s">
        <v>2</v>
      </c>
    </row>
    <row r="8" spans="1:17" ht="12" customHeight="1">
      <c r="A8" s="320"/>
      <c r="B8" s="320"/>
      <c r="C8" s="316"/>
      <c r="D8" s="316"/>
      <c r="E8" s="316"/>
      <c r="F8" s="320"/>
      <c r="G8" s="316"/>
      <c r="H8" s="320"/>
      <c r="I8" s="316"/>
      <c r="J8" s="20"/>
      <c r="K8" s="316"/>
      <c r="L8" s="316"/>
      <c r="M8" s="316"/>
      <c r="N8" s="320"/>
      <c r="O8" s="316"/>
      <c r="P8" s="320"/>
      <c r="Q8" s="316"/>
    </row>
    <row r="9" spans="1:17" ht="14.25" customHeight="1" thickBot="1">
      <c r="A9" s="320"/>
      <c r="B9" s="320"/>
      <c r="C9" s="24" t="s">
        <v>67</v>
      </c>
      <c r="D9" s="316"/>
      <c r="E9" s="24" t="s">
        <v>62</v>
      </c>
      <c r="F9" s="320"/>
      <c r="G9" s="24" t="s">
        <v>63</v>
      </c>
      <c r="H9" s="320"/>
      <c r="I9" s="318"/>
      <c r="J9" s="21"/>
      <c r="K9" s="24" t="s">
        <v>67</v>
      </c>
      <c r="L9" s="316"/>
      <c r="M9" s="24" t="s">
        <v>62</v>
      </c>
      <c r="N9" s="320"/>
      <c r="O9" s="24" t="s">
        <v>63</v>
      </c>
      <c r="P9" s="320"/>
      <c r="Q9" s="318"/>
    </row>
    <row r="10" spans="1:17" ht="21" customHeight="1">
      <c r="A10" s="16" t="s">
        <v>93</v>
      </c>
      <c r="B10" s="13"/>
      <c r="C10" s="39">
        <v>0</v>
      </c>
      <c r="D10" s="39"/>
      <c r="E10" s="39">
        <v>0</v>
      </c>
      <c r="F10" s="39"/>
      <c r="G10" s="39">
        <v>0</v>
      </c>
      <c r="H10" s="39"/>
      <c r="I10" s="39">
        <f>C10+E10+G10</f>
        <v>0</v>
      </c>
      <c r="J10" s="39"/>
      <c r="K10" s="39">
        <v>0</v>
      </c>
      <c r="L10" s="39"/>
      <c r="M10" s="39">
        <v>0</v>
      </c>
      <c r="N10" s="39"/>
      <c r="O10" s="39">
        <v>0</v>
      </c>
      <c r="P10" s="39"/>
      <c r="Q10" s="39">
        <f>K10+M10+O10</f>
        <v>0</v>
      </c>
    </row>
    <row r="11" spans="1:17" ht="21" customHeight="1" thickBot="1">
      <c r="A11" s="23" t="s">
        <v>2</v>
      </c>
      <c r="B11" s="22"/>
      <c r="C11" s="40">
        <f>SUM(C10:C10)</f>
        <v>0</v>
      </c>
      <c r="D11" s="34">
        <f t="shared" ref="D11:P11" si="0">SUM(D10:D10)</f>
        <v>0</v>
      </c>
      <c r="E11" s="40">
        <f>SUM(E10:E10)</f>
        <v>0</v>
      </c>
      <c r="F11" s="34">
        <f t="shared" si="0"/>
        <v>0</v>
      </c>
      <c r="G11" s="40">
        <f>SUM(G10:G10)</f>
        <v>0</v>
      </c>
      <c r="H11" s="34">
        <f t="shared" si="0"/>
        <v>0</v>
      </c>
      <c r="I11" s="40">
        <f>SUM(I10:I10)</f>
        <v>0</v>
      </c>
      <c r="J11" s="34">
        <f t="shared" si="0"/>
        <v>0</v>
      </c>
      <c r="K11" s="40">
        <f>SUM(K10:K10)</f>
        <v>0</v>
      </c>
      <c r="L11" s="34">
        <f t="shared" si="0"/>
        <v>0</v>
      </c>
      <c r="M11" s="40">
        <f>SUM(M10:M10)</f>
        <v>0</v>
      </c>
      <c r="N11" s="34">
        <f t="shared" si="0"/>
        <v>0</v>
      </c>
      <c r="O11" s="40">
        <f>SUM(O10:O10)</f>
        <v>0</v>
      </c>
      <c r="P11" s="34">
        <f t="shared" si="0"/>
        <v>0</v>
      </c>
      <c r="Q11" s="40">
        <f>SUM(Q10:Q10)</f>
        <v>0</v>
      </c>
    </row>
    <row r="12" spans="1:17" ht="22.5" thickTop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s="39" customFormat="1"/>
    <row r="14" spans="1:17" s="39" customFormat="1"/>
    <row r="15" spans="1:17" s="39" customFormat="1"/>
    <row r="17" spans="15:17">
      <c r="O17" s="25"/>
      <c r="Q17" s="25"/>
    </row>
    <row r="18" spans="15:17">
      <c r="O18" s="26"/>
      <c r="Q18" s="26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7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7"/>
  <sheetViews>
    <sheetView rightToLeft="1" view="pageBreakPreview" zoomScaleNormal="100" zoomScaleSheetLayoutView="100" workbookViewId="0">
      <selection activeCell="H20" sqref="H20"/>
    </sheetView>
  </sheetViews>
  <sheetFormatPr defaultColWidth="9.140625" defaultRowHeight="21.75"/>
  <cols>
    <col min="1" max="1" width="35.85546875" style="138" bestFit="1" customWidth="1"/>
    <col min="2" max="2" width="0.7109375" style="138" customWidth="1"/>
    <col min="3" max="3" width="22.85546875" style="138" customWidth="1"/>
    <col min="4" max="4" width="0.7109375" style="138" customWidth="1"/>
    <col min="5" max="5" width="18.42578125" style="91" customWidth="1"/>
    <col min="6" max="6" width="1.42578125" style="91" customWidth="1"/>
    <col min="7" max="7" width="21.7109375" style="91" customWidth="1"/>
    <col min="8" max="8" width="1.42578125" style="91" customWidth="1"/>
    <col min="9" max="9" width="26.140625" style="91" customWidth="1"/>
    <col min="10" max="10" width="1.28515625" style="138" customWidth="1"/>
    <col min="11" max="11" width="22" style="138" customWidth="1"/>
    <col min="12" max="12" width="0.7109375" style="138" customWidth="1"/>
    <col min="13" max="13" width="9.7109375" style="138" customWidth="1"/>
    <col min="14" max="14" width="11.85546875" style="138" bestFit="1" customWidth="1"/>
    <col min="15" max="16384" width="9.140625" style="138"/>
  </cols>
  <sheetData>
    <row r="1" spans="1:14" ht="22.5">
      <c r="A1" s="284" t="s">
        <v>94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4" ht="22.5">
      <c r="A2" s="284" t="s">
        <v>57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1:14" ht="22.5">
      <c r="A3" s="284" t="str">
        <f>' سهام'!A3:W3</f>
        <v>برای ماه منتهی به 1402/07/30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</row>
    <row r="4" spans="1:14">
      <c r="A4" s="270" t="s">
        <v>30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</row>
    <row r="5" spans="1:14" ht="22.5" thickBot="1">
      <c r="A5" s="124"/>
      <c r="B5" s="124"/>
      <c r="C5" s="124"/>
      <c r="D5" s="123"/>
      <c r="E5" s="50"/>
      <c r="F5" s="50"/>
      <c r="G5" s="50"/>
      <c r="H5" s="50"/>
      <c r="I5" s="50"/>
      <c r="J5" s="124"/>
      <c r="K5" s="124"/>
      <c r="L5" s="124"/>
    </row>
    <row r="6" spans="1:14" ht="37.5" customHeight="1" thickBot="1">
      <c r="A6" s="321" t="s">
        <v>20</v>
      </c>
      <c r="B6" s="321"/>
      <c r="C6" s="321"/>
      <c r="D6" s="127"/>
      <c r="E6" s="322" t="s">
        <v>137</v>
      </c>
      <c r="F6" s="322"/>
      <c r="G6" s="322"/>
      <c r="H6" s="322"/>
      <c r="I6" s="321" t="s">
        <v>138</v>
      </c>
      <c r="J6" s="321"/>
      <c r="K6" s="321"/>
      <c r="L6" s="321"/>
    </row>
    <row r="7" spans="1:14" ht="37.5">
      <c r="A7" s="218" t="s">
        <v>16</v>
      </c>
      <c r="B7" s="127"/>
      <c r="C7" s="218" t="s">
        <v>9</v>
      </c>
      <c r="D7" s="219"/>
      <c r="E7" s="88" t="s">
        <v>17</v>
      </c>
      <c r="F7" s="89"/>
      <c r="G7" s="88" t="s">
        <v>18</v>
      </c>
      <c r="H7" s="90"/>
      <c r="I7" s="88" t="s">
        <v>17</v>
      </c>
      <c r="J7" s="127"/>
      <c r="K7" s="218" t="s">
        <v>18</v>
      </c>
      <c r="L7" s="127"/>
    </row>
    <row r="8" spans="1:14" ht="27" customHeight="1">
      <c r="A8" s="220" t="s">
        <v>105</v>
      </c>
      <c r="B8" s="141"/>
      <c r="C8" s="132" t="s">
        <v>131</v>
      </c>
      <c r="D8" s="141"/>
      <c r="E8" s="53">
        <v>159884</v>
      </c>
      <c r="F8" s="141"/>
      <c r="G8" s="221">
        <f>E8/$E$12</f>
        <v>0.94197357025445849</v>
      </c>
      <c r="H8" s="141"/>
      <c r="I8" s="53">
        <v>2823089765</v>
      </c>
      <c r="J8" s="141"/>
      <c r="K8" s="221">
        <f>I8/$I$12</f>
        <v>0.41944797650235449</v>
      </c>
      <c r="L8" s="127"/>
      <c r="M8" s="175"/>
      <c r="N8" s="175"/>
    </row>
    <row r="9" spans="1:14" ht="27" customHeight="1">
      <c r="A9" s="220" t="s">
        <v>106</v>
      </c>
      <c r="B9" s="141"/>
      <c r="C9" s="132" t="s">
        <v>110</v>
      </c>
      <c r="D9" s="141"/>
      <c r="E9" s="53">
        <v>0</v>
      </c>
      <c r="F9" s="141"/>
      <c r="G9" s="221">
        <f t="shared" ref="G9:G11" si="0">E9/$E$12</f>
        <v>0</v>
      </c>
      <c r="H9" s="141"/>
      <c r="I9" s="53">
        <v>2853769973</v>
      </c>
      <c r="J9" s="141"/>
      <c r="K9" s="221">
        <f t="shared" ref="K9:K11" si="1">I9/$I$12</f>
        <v>0.42400636898558863</v>
      </c>
      <c r="L9" s="127"/>
      <c r="M9" s="175"/>
      <c r="N9" s="175"/>
    </row>
    <row r="10" spans="1:14" ht="27" customHeight="1">
      <c r="A10" s="220" t="s">
        <v>108</v>
      </c>
      <c r="B10" s="141"/>
      <c r="C10" s="132" t="s">
        <v>112</v>
      </c>
      <c r="D10" s="141"/>
      <c r="E10" s="53">
        <v>0</v>
      </c>
      <c r="F10" s="141"/>
      <c r="G10" s="221">
        <f t="shared" si="0"/>
        <v>0</v>
      </c>
      <c r="H10" s="141"/>
      <c r="I10" s="53">
        <v>1053599341</v>
      </c>
      <c r="J10" s="141"/>
      <c r="K10" s="221">
        <f t="shared" si="1"/>
        <v>0.15654128930139213</v>
      </c>
      <c r="L10" s="127"/>
      <c r="M10" s="175"/>
      <c r="N10" s="175"/>
    </row>
    <row r="11" spans="1:14" ht="27" customHeight="1" thickBot="1">
      <c r="A11" s="220" t="s">
        <v>107</v>
      </c>
      <c r="B11" s="141"/>
      <c r="C11" s="132" t="s">
        <v>111</v>
      </c>
      <c r="D11" s="141"/>
      <c r="E11" s="53">
        <v>9849</v>
      </c>
      <c r="F11" s="141"/>
      <c r="G11" s="221">
        <f t="shared" si="0"/>
        <v>5.8026429745541529E-2</v>
      </c>
      <c r="H11" s="141"/>
      <c r="I11" s="53">
        <v>29380</v>
      </c>
      <c r="J11" s="141"/>
      <c r="K11" s="221">
        <f t="shared" si="1"/>
        <v>4.3652106647197509E-6</v>
      </c>
      <c r="L11" s="127"/>
      <c r="M11" s="175"/>
      <c r="N11" s="175"/>
    </row>
    <row r="12" spans="1:14" ht="22.5" thickBot="1">
      <c r="A12" s="222" t="s">
        <v>2</v>
      </c>
      <c r="B12" s="223"/>
      <c r="D12" s="224"/>
      <c r="E12" s="225">
        <f>SUM(E8:E11)</f>
        <v>169733</v>
      </c>
      <c r="F12" s="141"/>
      <c r="G12" s="226">
        <f>SUM(G8:G11)</f>
        <v>1</v>
      </c>
      <c r="H12" s="141"/>
      <c r="I12" s="225">
        <f>SUM(I8:I11)</f>
        <v>6730488459</v>
      </c>
      <c r="J12" s="141"/>
      <c r="K12" s="226">
        <f>SUM(K8:K11)</f>
        <v>0.99999999999999989</v>
      </c>
      <c r="L12" s="127"/>
    </row>
    <row r="13" spans="1:14" ht="22.5" thickTop="1">
      <c r="F13" s="141"/>
      <c r="H13" s="141"/>
      <c r="J13" s="141"/>
    </row>
    <row r="14" spans="1:14">
      <c r="E14" s="227"/>
      <c r="F14" s="138"/>
      <c r="G14" s="138"/>
      <c r="H14" s="138"/>
      <c r="I14" s="227"/>
    </row>
    <row r="15" spans="1:14">
      <c r="E15" s="175"/>
      <c r="F15" s="138"/>
      <c r="G15" s="138"/>
      <c r="H15" s="138"/>
      <c r="I15" s="175"/>
    </row>
    <row r="16" spans="1:14">
      <c r="I16" s="58"/>
    </row>
    <row r="17" spans="3:9">
      <c r="C17" s="175"/>
      <c r="E17" s="58"/>
      <c r="I17" s="58"/>
    </row>
  </sheetData>
  <autoFilter ref="A7:L7" xr:uid="{00000000-0009-0000-0000-00000B000000}">
    <sortState xmlns:xlrd2="http://schemas.microsoft.com/office/spreadsheetml/2017/richdata2" ref="A8:L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7"/>
  <sheetViews>
    <sheetView rightToLeft="1" view="pageBreakPreview" zoomScaleNormal="100" zoomScaleSheetLayoutView="100" workbookViewId="0">
      <selection activeCell="I23" sqref="I23"/>
    </sheetView>
  </sheetViews>
  <sheetFormatPr defaultColWidth="9.140625" defaultRowHeight="18"/>
  <cols>
    <col min="1" max="1" width="32.42578125" style="123" customWidth="1"/>
    <col min="2" max="2" width="1.42578125" style="123" customWidth="1"/>
    <col min="3" max="3" width="17.7109375" style="123" bestFit="1" customWidth="1"/>
    <col min="4" max="4" width="0.85546875" style="123" customWidth="1"/>
    <col min="5" max="5" width="18.140625" style="123" customWidth="1"/>
    <col min="6" max="6" width="9.140625" style="123"/>
    <col min="7" max="7" width="11.28515625" style="123" bestFit="1" customWidth="1"/>
    <col min="8" max="8" width="10.85546875" style="123" bestFit="1" customWidth="1"/>
    <col min="9" max="9" width="9.140625" style="123"/>
    <col min="10" max="10" width="9.85546875" style="123" bestFit="1" customWidth="1"/>
    <col min="11" max="11" width="11.28515625" style="123" bestFit="1" customWidth="1"/>
    <col min="12" max="16384" width="9.140625" style="123"/>
  </cols>
  <sheetData>
    <row r="1" spans="1:11" s="228" customFormat="1" ht="18.75">
      <c r="A1" s="267" t="s">
        <v>94</v>
      </c>
      <c r="B1" s="267"/>
      <c r="C1" s="267"/>
      <c r="D1" s="267"/>
      <c r="E1" s="267"/>
    </row>
    <row r="2" spans="1:11" s="228" customFormat="1" ht="18.75">
      <c r="A2" s="267" t="s">
        <v>57</v>
      </c>
      <c r="B2" s="267"/>
      <c r="C2" s="267"/>
      <c r="D2" s="267"/>
      <c r="E2" s="267"/>
    </row>
    <row r="3" spans="1:11" s="228" customFormat="1" ht="18.75">
      <c r="A3" s="267" t="str">
        <f>' سهام'!A3:W3</f>
        <v>برای ماه منتهی به 1402/07/30</v>
      </c>
      <c r="B3" s="267"/>
      <c r="C3" s="267"/>
      <c r="D3" s="267"/>
      <c r="E3" s="267"/>
    </row>
    <row r="4" spans="1:11" ht="18.75">
      <c r="A4" s="270" t="s">
        <v>31</v>
      </c>
      <c r="B4" s="270"/>
      <c r="C4" s="270"/>
      <c r="D4" s="270"/>
      <c r="E4" s="270"/>
    </row>
    <row r="5" spans="1:11" ht="49.5" customHeight="1" thickBot="1">
      <c r="A5" s="229"/>
      <c r="B5" s="230"/>
      <c r="C5" s="231" t="s">
        <v>137</v>
      </c>
      <c r="D5" s="127"/>
      <c r="E5" s="231" t="s">
        <v>140</v>
      </c>
    </row>
    <row r="6" spans="1:11" ht="16.5" customHeight="1">
      <c r="A6" s="325"/>
      <c r="B6" s="326"/>
      <c r="C6" s="323" t="s">
        <v>6</v>
      </c>
      <c r="D6" s="219"/>
      <c r="E6" s="323" t="s">
        <v>6</v>
      </c>
    </row>
    <row r="7" spans="1:11" ht="18.75" thickBot="1">
      <c r="A7" s="326"/>
      <c r="B7" s="326"/>
      <c r="C7" s="324"/>
      <c r="D7" s="232"/>
      <c r="E7" s="324"/>
    </row>
    <row r="8" spans="1:11">
      <c r="A8" s="127" t="s">
        <v>114</v>
      </c>
      <c r="B8" s="127"/>
      <c r="C8" s="53">
        <v>51366537</v>
      </c>
      <c r="D8" s="53"/>
      <c r="E8" s="53">
        <v>2293361192</v>
      </c>
      <c r="F8" s="134"/>
      <c r="G8" s="166"/>
      <c r="H8" s="166"/>
      <c r="J8" s="134"/>
      <c r="K8" s="134"/>
    </row>
    <row r="9" spans="1:11">
      <c r="A9" s="127" t="s">
        <v>115</v>
      </c>
      <c r="B9" s="127"/>
      <c r="C9" s="53">
        <v>0</v>
      </c>
      <c r="D9" s="53">
        <v>27449510</v>
      </c>
      <c r="E9" s="53">
        <v>27449510</v>
      </c>
      <c r="F9" s="233"/>
      <c r="G9" s="166"/>
      <c r="I9" s="134"/>
      <c r="J9" s="134"/>
    </row>
    <row r="10" spans="1:11" ht="18.75" thickBot="1">
      <c r="A10" s="234" t="s">
        <v>2</v>
      </c>
      <c r="B10" s="127"/>
      <c r="C10" s="184">
        <f>SUM(C8:C9)</f>
        <v>51366537</v>
      </c>
      <c r="D10" s="53"/>
      <c r="E10" s="184">
        <f>SUM(E8:E9)</f>
        <v>2320810702</v>
      </c>
    </row>
    <row r="11" spans="1:11" ht="18.75" thickTop="1">
      <c r="A11" s="127"/>
      <c r="D11" s="53"/>
    </row>
    <row r="12" spans="1:11">
      <c r="C12" s="235"/>
      <c r="E12" s="235"/>
    </row>
    <row r="13" spans="1:11">
      <c r="E13" s="235"/>
    </row>
    <row r="16" spans="1:11">
      <c r="C16" s="134"/>
      <c r="E16" s="235"/>
    </row>
    <row r="17" spans="5:5">
      <c r="E17" s="13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3"/>
  <sheetViews>
    <sheetView rightToLeft="1" view="pageBreakPreview" topLeftCell="A7" zoomScale="50" zoomScaleNormal="100" zoomScaleSheetLayoutView="50" workbookViewId="0">
      <selection activeCell="B36" sqref="B36"/>
    </sheetView>
  </sheetViews>
  <sheetFormatPr defaultColWidth="9.140625" defaultRowHeight="30.75"/>
  <cols>
    <col min="1" max="1" width="55.42578125" style="110" bestFit="1" customWidth="1"/>
    <col min="2" max="2" width="1.85546875" style="110" customWidth="1"/>
    <col min="3" max="3" width="22.5703125" style="38" customWidth="1"/>
    <col min="4" max="4" width="1.140625" style="38" customWidth="1"/>
    <col min="5" max="5" width="32" style="38" customWidth="1"/>
    <col min="6" max="6" width="1.42578125" style="38" customWidth="1"/>
    <col min="7" max="7" width="32.140625" style="38" customWidth="1"/>
    <col min="8" max="8" width="1.5703125" style="38" customWidth="1"/>
    <col min="9" max="9" width="20.5703125" style="38" bestFit="1" customWidth="1"/>
    <col min="10" max="10" width="29.140625" style="38" bestFit="1" customWidth="1"/>
    <col min="11" max="11" width="1.42578125" style="38" customWidth="1"/>
    <col min="12" max="12" width="20.7109375" style="38" customWidth="1"/>
    <col min="13" max="13" width="29.140625" style="38" customWidth="1"/>
    <col min="14" max="14" width="1.140625" style="38" customWidth="1"/>
    <col min="15" max="15" width="22.5703125" style="38" bestFit="1" customWidth="1"/>
    <col min="16" max="16" width="1.42578125" style="38" customWidth="1"/>
    <col min="17" max="17" width="18.7109375" style="38" customWidth="1"/>
    <col min="18" max="18" width="1.5703125" style="38" customWidth="1"/>
    <col min="19" max="19" width="32" style="38" bestFit="1" customWidth="1"/>
    <col min="20" max="20" width="1.85546875" style="38" customWidth="1"/>
    <col min="21" max="21" width="37.42578125" style="38" bestFit="1" customWidth="1"/>
    <col min="22" max="22" width="1.5703125" style="110" customWidth="1"/>
    <col min="23" max="23" width="21.85546875" style="48" customWidth="1"/>
    <col min="24" max="24" width="21.140625" style="38" bestFit="1" customWidth="1"/>
    <col min="25" max="25" width="14.140625" style="38" bestFit="1" customWidth="1"/>
    <col min="26" max="26" width="9.140625" style="110"/>
    <col min="27" max="28" width="14.85546875" style="44" bestFit="1" customWidth="1"/>
    <col min="29" max="29" width="17.140625" style="110" bestFit="1" customWidth="1"/>
    <col min="30" max="16384" width="9.140625" style="110"/>
  </cols>
  <sheetData>
    <row r="1" spans="1:33" ht="31.5">
      <c r="A1" s="237" t="s">
        <v>94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</row>
    <row r="2" spans="1:33" ht="31.5">
      <c r="A2" s="237" t="s">
        <v>51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</row>
    <row r="3" spans="1:33" ht="31.5">
      <c r="A3" s="237" t="s">
        <v>135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</row>
    <row r="4" spans="1:33" ht="31.5">
      <c r="A4" s="245" t="s">
        <v>25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</row>
    <row r="5" spans="1:33" ht="31.5">
      <c r="A5" s="245" t="s">
        <v>26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</row>
    <row r="7" spans="1:33" ht="36.75" customHeight="1" thickBot="1">
      <c r="A7" s="111"/>
      <c r="B7" s="112"/>
      <c r="C7" s="247" t="s">
        <v>132</v>
      </c>
      <c r="D7" s="247"/>
      <c r="E7" s="247"/>
      <c r="F7" s="247"/>
      <c r="G7" s="247"/>
      <c r="H7" s="45"/>
      <c r="I7" s="246" t="s">
        <v>7</v>
      </c>
      <c r="J7" s="246"/>
      <c r="K7" s="246"/>
      <c r="L7" s="246"/>
      <c r="M7" s="246"/>
      <c r="O7" s="248" t="s">
        <v>136</v>
      </c>
      <c r="P7" s="248"/>
      <c r="Q7" s="248"/>
      <c r="R7" s="248"/>
      <c r="S7" s="248"/>
      <c r="T7" s="248"/>
      <c r="U7" s="248"/>
      <c r="V7" s="248"/>
      <c r="W7" s="248"/>
    </row>
    <row r="8" spans="1:33" ht="29.25" customHeight="1">
      <c r="A8" s="238" t="s">
        <v>1</v>
      </c>
      <c r="B8" s="113"/>
      <c r="C8" s="242" t="s">
        <v>3</v>
      </c>
      <c r="D8" s="244"/>
      <c r="E8" s="242" t="s">
        <v>0</v>
      </c>
      <c r="F8" s="244"/>
      <c r="G8" s="244" t="s">
        <v>21</v>
      </c>
      <c r="H8" s="98"/>
      <c r="I8" s="240" t="s">
        <v>4</v>
      </c>
      <c r="J8" s="240"/>
      <c r="K8" s="46"/>
      <c r="L8" s="240" t="s">
        <v>5</v>
      </c>
      <c r="M8" s="240"/>
      <c r="O8" s="242" t="s">
        <v>3</v>
      </c>
      <c r="P8" s="241"/>
      <c r="Q8" s="244" t="s">
        <v>33</v>
      </c>
      <c r="R8" s="107"/>
      <c r="S8" s="242" t="s">
        <v>0</v>
      </c>
      <c r="T8" s="241"/>
      <c r="U8" s="244" t="s">
        <v>21</v>
      </c>
      <c r="V8" s="114"/>
      <c r="W8" s="250" t="s">
        <v>22</v>
      </c>
    </row>
    <row r="9" spans="1:33" ht="49.5" customHeight="1" thickBot="1">
      <c r="A9" s="239"/>
      <c r="B9" s="113"/>
      <c r="C9" s="243"/>
      <c r="D9" s="241"/>
      <c r="E9" s="243"/>
      <c r="F9" s="241"/>
      <c r="G9" s="249"/>
      <c r="H9" s="98"/>
      <c r="I9" s="108" t="s">
        <v>3</v>
      </c>
      <c r="J9" s="108" t="s">
        <v>0</v>
      </c>
      <c r="K9" s="46"/>
      <c r="L9" s="108" t="s">
        <v>3</v>
      </c>
      <c r="M9" s="108" t="s">
        <v>50</v>
      </c>
      <c r="O9" s="243"/>
      <c r="P9" s="241"/>
      <c r="Q9" s="249"/>
      <c r="R9" s="107"/>
      <c r="S9" s="243"/>
      <c r="T9" s="241"/>
      <c r="U9" s="249"/>
      <c r="V9" s="114"/>
      <c r="W9" s="251"/>
    </row>
    <row r="10" spans="1:33" ht="28.5" customHeight="1">
      <c r="A10" s="38" t="s">
        <v>117</v>
      </c>
      <c r="C10" s="97">
        <v>33664</v>
      </c>
      <c r="E10" s="38">
        <v>1048777109</v>
      </c>
      <c r="G10" s="97">
        <v>968439457</v>
      </c>
      <c r="I10" s="38">
        <v>0</v>
      </c>
      <c r="J10" s="38">
        <v>0</v>
      </c>
      <c r="K10" s="115"/>
      <c r="L10" s="38">
        <v>0</v>
      </c>
      <c r="M10" s="38">
        <v>0</v>
      </c>
      <c r="O10" s="38">
        <v>33664</v>
      </c>
      <c r="Q10" s="38">
        <v>27430</v>
      </c>
      <c r="S10" s="38">
        <v>1048777109</v>
      </c>
      <c r="U10" s="97">
        <v>917909272</v>
      </c>
      <c r="V10" s="115"/>
      <c r="W10" s="47">
        <f>U10/درآمدها!$J$5</f>
        <v>4.6744079850253445E-3</v>
      </c>
      <c r="Z10" s="116"/>
      <c r="AC10" s="116"/>
      <c r="AD10" s="117"/>
      <c r="AE10" s="116"/>
      <c r="AF10" s="117"/>
      <c r="AG10" s="116"/>
    </row>
    <row r="11" spans="1:33" ht="28.5" customHeight="1">
      <c r="A11" s="38" t="s">
        <v>118</v>
      </c>
      <c r="C11" s="97">
        <v>2000000</v>
      </c>
      <c r="E11" s="38">
        <v>80336879712</v>
      </c>
      <c r="G11" s="97">
        <v>71372790000</v>
      </c>
      <c r="I11" s="38">
        <v>0</v>
      </c>
      <c r="J11" s="38">
        <v>0</v>
      </c>
      <c r="K11" s="115"/>
      <c r="L11" s="38">
        <v>0</v>
      </c>
      <c r="M11" s="38">
        <v>0</v>
      </c>
      <c r="O11" s="38">
        <v>14837776</v>
      </c>
      <c r="Q11" s="38">
        <v>4839</v>
      </c>
      <c r="S11" s="38">
        <v>80336879712</v>
      </c>
      <c r="U11" s="97">
        <v>71372788082</v>
      </c>
      <c r="V11" s="115"/>
      <c r="W11" s="47">
        <f>U11/درآمدها!$J$5</f>
        <v>0.36346242564594394</v>
      </c>
      <c r="Z11" s="116"/>
      <c r="AC11" s="116"/>
      <c r="AD11" s="117"/>
      <c r="AE11" s="116"/>
      <c r="AF11" s="117"/>
      <c r="AG11" s="116"/>
    </row>
    <row r="12" spans="1:33" ht="28.5" customHeight="1">
      <c r="A12" s="38" t="s">
        <v>119</v>
      </c>
      <c r="C12" s="97">
        <v>398471</v>
      </c>
      <c r="E12" s="38">
        <v>5032915546</v>
      </c>
      <c r="G12" s="97">
        <v>5664231398</v>
      </c>
      <c r="I12" s="38">
        <v>0</v>
      </c>
      <c r="J12" s="38">
        <v>0</v>
      </c>
      <c r="K12" s="115"/>
      <c r="L12" s="38">
        <v>1129</v>
      </c>
      <c r="M12" s="38">
        <v>14259913</v>
      </c>
      <c r="O12" s="38">
        <v>397342</v>
      </c>
      <c r="Q12" s="38">
        <v>13630</v>
      </c>
      <c r="S12" s="38">
        <v>5018655633</v>
      </c>
      <c r="U12" s="97">
        <v>5383547622</v>
      </c>
      <c r="V12" s="115"/>
      <c r="W12" s="47">
        <f>U12/درآمدها!$J$5</f>
        <v>2.7415452441405346E-2</v>
      </c>
      <c r="Z12" s="116"/>
      <c r="AC12" s="116"/>
      <c r="AD12" s="117"/>
      <c r="AE12" s="116"/>
      <c r="AF12" s="117"/>
      <c r="AG12" s="116"/>
    </row>
    <row r="13" spans="1:33" ht="28.5" customHeight="1">
      <c r="A13" s="38" t="s">
        <v>96</v>
      </c>
      <c r="C13" s="97">
        <v>1045094</v>
      </c>
      <c r="E13" s="38">
        <v>11971614736</v>
      </c>
      <c r="G13" s="97">
        <v>11500353900</v>
      </c>
      <c r="I13" s="38">
        <v>0</v>
      </c>
      <c r="J13" s="38">
        <v>0</v>
      </c>
      <c r="K13" s="115"/>
      <c r="L13" s="38">
        <v>38896</v>
      </c>
      <c r="M13" s="38">
        <v>445556023</v>
      </c>
      <c r="O13" s="38">
        <v>1006198</v>
      </c>
      <c r="Q13" s="38">
        <v>10510</v>
      </c>
      <c r="S13" s="38">
        <v>11526058713</v>
      </c>
      <c r="U13" s="97">
        <v>10512218894</v>
      </c>
      <c r="V13" s="115"/>
      <c r="W13" s="47">
        <f>U13/درآمدها!$J$5</f>
        <v>5.3532959560787498E-2</v>
      </c>
      <c r="Z13" s="116"/>
      <c r="AC13" s="116"/>
      <c r="AD13" s="117"/>
      <c r="AE13" s="116"/>
      <c r="AF13" s="117"/>
      <c r="AG13" s="116"/>
    </row>
    <row r="14" spans="1:33" ht="28.5" customHeight="1">
      <c r="A14" s="38" t="s">
        <v>97</v>
      </c>
      <c r="C14" s="97">
        <v>1781213</v>
      </c>
      <c r="E14" s="38">
        <v>6580470157</v>
      </c>
      <c r="G14" s="97">
        <v>5789910344</v>
      </c>
      <c r="I14" s="38">
        <v>0</v>
      </c>
      <c r="J14" s="38">
        <v>0</v>
      </c>
      <c r="K14" s="115"/>
      <c r="L14" s="38">
        <v>5050</v>
      </c>
      <c r="M14" s="38">
        <v>18656598</v>
      </c>
      <c r="O14" s="38">
        <v>1776163</v>
      </c>
      <c r="Q14" s="38">
        <v>3070</v>
      </c>
      <c r="S14" s="38">
        <v>6561813559</v>
      </c>
      <c r="U14" s="97">
        <v>5420376132</v>
      </c>
      <c r="V14" s="115"/>
      <c r="W14" s="47">
        <f>U14/درآمدها!$J$5</f>
        <v>2.7602999823779523E-2</v>
      </c>
      <c r="Z14" s="116"/>
      <c r="AC14" s="116"/>
      <c r="AD14" s="117"/>
      <c r="AE14" s="116"/>
      <c r="AF14" s="117"/>
      <c r="AG14" s="116"/>
    </row>
    <row r="15" spans="1:33" ht="28.5" customHeight="1">
      <c r="A15" s="38" t="s">
        <v>121</v>
      </c>
      <c r="C15" s="97">
        <v>89099</v>
      </c>
      <c r="E15" s="38">
        <v>2063079002</v>
      </c>
      <c r="G15" s="97">
        <v>2151337636</v>
      </c>
      <c r="I15" s="38">
        <v>0</v>
      </c>
      <c r="J15" s="38">
        <v>0</v>
      </c>
      <c r="K15" s="115"/>
      <c r="L15" s="38">
        <v>0</v>
      </c>
      <c r="M15" s="38">
        <v>0</v>
      </c>
      <c r="O15" s="38">
        <v>89099</v>
      </c>
      <c r="Q15" s="38">
        <v>21770</v>
      </c>
      <c r="S15" s="38">
        <v>2063079002</v>
      </c>
      <c r="U15" s="97">
        <v>1928144106</v>
      </c>
      <c r="V15" s="115"/>
      <c r="W15" s="47">
        <f>U15/درآمدها!$J$5</f>
        <v>9.8189793700721589E-3</v>
      </c>
      <c r="Z15" s="116"/>
      <c r="AC15" s="116"/>
      <c r="AD15" s="117"/>
      <c r="AE15" s="116"/>
      <c r="AF15" s="117"/>
      <c r="AG15" s="116"/>
    </row>
    <row r="16" spans="1:33" ht="28.5" customHeight="1">
      <c r="A16" s="38" t="s">
        <v>98</v>
      </c>
      <c r="C16" s="97">
        <v>551602</v>
      </c>
      <c r="E16" s="38">
        <v>11939561234</v>
      </c>
      <c r="G16" s="97">
        <v>11437954538</v>
      </c>
      <c r="I16" s="38">
        <v>0</v>
      </c>
      <c r="J16" s="38">
        <v>0</v>
      </c>
      <c r="K16" s="115"/>
      <c r="L16" s="38">
        <v>1563</v>
      </c>
      <c r="M16" s="38">
        <v>33831520</v>
      </c>
      <c r="O16" s="38">
        <v>550039</v>
      </c>
      <c r="Q16" s="38">
        <v>20460</v>
      </c>
      <c r="S16" s="38">
        <v>11905729714</v>
      </c>
      <c r="U16" s="97">
        <v>11186837847</v>
      </c>
      <c r="V16" s="115"/>
      <c r="W16" s="47">
        <f>U16/درآمدها!$J$5</f>
        <v>5.6968423518877508E-2</v>
      </c>
      <c r="Z16" s="116"/>
      <c r="AC16" s="116"/>
      <c r="AD16" s="117"/>
      <c r="AE16" s="116"/>
      <c r="AF16" s="117"/>
      <c r="AG16" s="116"/>
    </row>
    <row r="17" spans="1:33" ht="28.5" customHeight="1">
      <c r="A17" s="38" t="s">
        <v>99</v>
      </c>
      <c r="C17" s="97">
        <v>307025</v>
      </c>
      <c r="E17" s="38">
        <v>7229496215</v>
      </c>
      <c r="G17" s="97">
        <v>6329810699</v>
      </c>
      <c r="I17" s="38">
        <v>0</v>
      </c>
      <c r="J17" s="38">
        <v>0</v>
      </c>
      <c r="K17" s="115"/>
      <c r="L17" s="38">
        <v>870</v>
      </c>
      <c r="M17" s="38">
        <v>20485829</v>
      </c>
      <c r="O17" s="38">
        <v>306155</v>
      </c>
      <c r="Q17" s="38">
        <v>18960</v>
      </c>
      <c r="S17" s="38">
        <v>7209010386</v>
      </c>
      <c r="U17" s="97">
        <v>5770160846</v>
      </c>
      <c r="V17" s="115"/>
      <c r="W17" s="47">
        <f>U17/درآمدها!$J$5</f>
        <v>2.9384261338437592E-2</v>
      </c>
      <c r="Z17" s="116"/>
      <c r="AC17" s="116"/>
      <c r="AD17" s="117"/>
      <c r="AE17" s="116"/>
      <c r="AF17" s="117"/>
      <c r="AG17" s="116"/>
    </row>
    <row r="18" spans="1:33" ht="28.5" customHeight="1">
      <c r="A18" s="38" t="s">
        <v>100</v>
      </c>
      <c r="C18" s="97">
        <v>428446</v>
      </c>
      <c r="E18" s="38">
        <v>8244622308</v>
      </c>
      <c r="G18" s="97">
        <v>6733427564</v>
      </c>
      <c r="I18" s="38">
        <v>0</v>
      </c>
      <c r="J18" s="38">
        <v>0</v>
      </c>
      <c r="K18" s="115"/>
      <c r="L18" s="38">
        <v>1214</v>
      </c>
      <c r="M18" s="38">
        <v>23361104</v>
      </c>
      <c r="O18" s="38">
        <v>427232</v>
      </c>
      <c r="Q18" s="38">
        <v>15470</v>
      </c>
      <c r="S18" s="38">
        <v>8221261204</v>
      </c>
      <c r="U18" s="97">
        <v>6569953833</v>
      </c>
      <c r="V18" s="115"/>
      <c r="W18" s="47">
        <f>U18/درآمدها!$J$5</f>
        <v>3.3457167930452135E-2</v>
      </c>
      <c r="Z18" s="116"/>
      <c r="AC18" s="118"/>
      <c r="AD18" s="117"/>
      <c r="AE18" s="116"/>
      <c r="AF18" s="117"/>
      <c r="AG18" s="116"/>
    </row>
    <row r="19" spans="1:33" ht="28.5" customHeight="1">
      <c r="A19" s="38" t="s">
        <v>122</v>
      </c>
      <c r="C19" s="97">
        <v>214834</v>
      </c>
      <c r="E19" s="38">
        <v>3266692290</v>
      </c>
      <c r="G19" s="97">
        <v>3211878298</v>
      </c>
      <c r="I19" s="38">
        <v>0</v>
      </c>
      <c r="J19" s="38">
        <v>0</v>
      </c>
      <c r="K19" s="115"/>
      <c r="L19" s="38">
        <v>609</v>
      </c>
      <c r="M19" s="38">
        <v>9260246</v>
      </c>
      <c r="O19" s="38">
        <v>214225</v>
      </c>
      <c r="Q19" s="38">
        <v>14530</v>
      </c>
      <c r="S19" s="38">
        <v>3257432044</v>
      </c>
      <c r="U19" s="97">
        <v>3094168752</v>
      </c>
      <c r="V19" s="115"/>
      <c r="W19" s="47">
        <f>U19/درآمدها!$J$5</f>
        <v>1.5756902738165938E-2</v>
      </c>
      <c r="Z19" s="116"/>
      <c r="AC19" s="116"/>
      <c r="AD19" s="117"/>
      <c r="AE19" s="116"/>
      <c r="AF19" s="117"/>
      <c r="AG19" s="116"/>
    </row>
    <row r="20" spans="1:33" ht="28.5" customHeight="1">
      <c r="A20" s="38" t="s">
        <v>130</v>
      </c>
      <c r="C20" s="97">
        <v>5650000</v>
      </c>
      <c r="E20" s="38">
        <v>38159404804</v>
      </c>
      <c r="G20" s="97">
        <v>38247564825</v>
      </c>
      <c r="I20" s="38">
        <v>0</v>
      </c>
      <c r="J20" s="38">
        <v>0</v>
      </c>
      <c r="K20" s="115"/>
      <c r="L20" s="38">
        <v>0</v>
      </c>
      <c r="M20" s="38">
        <v>0</v>
      </c>
      <c r="O20" s="38">
        <v>5650000</v>
      </c>
      <c r="Q20" s="38">
        <v>5390</v>
      </c>
      <c r="S20" s="38">
        <v>38159404804</v>
      </c>
      <c r="U20" s="97">
        <v>30272301675</v>
      </c>
      <c r="V20" s="115"/>
      <c r="W20" s="47">
        <f>U20/درآمدها!$J$5</f>
        <v>0.15416021276960812</v>
      </c>
      <c r="Z20" s="116"/>
      <c r="AC20" s="116"/>
      <c r="AD20" s="117"/>
      <c r="AE20" s="116"/>
      <c r="AF20" s="117"/>
      <c r="AG20" s="116"/>
    </row>
    <row r="21" spans="1:33" ht="28.5" customHeight="1">
      <c r="A21" s="38" t="s">
        <v>123</v>
      </c>
      <c r="C21" s="97">
        <v>7881</v>
      </c>
      <c r="E21" s="38">
        <v>756434220</v>
      </c>
      <c r="G21" s="97">
        <v>639733268</v>
      </c>
      <c r="I21" s="38">
        <v>0</v>
      </c>
      <c r="J21" s="38">
        <v>0</v>
      </c>
      <c r="K21" s="115"/>
      <c r="L21" s="38">
        <v>0</v>
      </c>
      <c r="M21" s="38">
        <v>0</v>
      </c>
      <c r="O21" s="38">
        <v>7881</v>
      </c>
      <c r="Q21" s="38">
        <v>80060</v>
      </c>
      <c r="S21" s="38">
        <v>756434220</v>
      </c>
      <c r="U21" s="97">
        <v>627198694</v>
      </c>
      <c r="V21" s="115"/>
      <c r="W21" s="47">
        <f>U21/درآمدها!$J$5</f>
        <v>3.1939786129876542E-3</v>
      </c>
      <c r="Z21" s="116"/>
      <c r="AC21" s="116"/>
      <c r="AD21" s="117"/>
      <c r="AE21" s="116"/>
      <c r="AF21" s="117"/>
      <c r="AG21" s="116"/>
    </row>
    <row r="22" spans="1:33" ht="28.5" customHeight="1">
      <c r="A22" s="38" t="s">
        <v>124</v>
      </c>
      <c r="C22" s="97">
        <v>79954</v>
      </c>
      <c r="E22" s="38">
        <v>2038619608</v>
      </c>
      <c r="G22" s="97">
        <v>1948807274</v>
      </c>
      <c r="I22" s="38">
        <v>0</v>
      </c>
      <c r="J22" s="38">
        <v>0</v>
      </c>
      <c r="K22" s="115"/>
      <c r="L22" s="38">
        <v>0</v>
      </c>
      <c r="M22" s="38">
        <v>0</v>
      </c>
      <c r="O22" s="38">
        <v>79954</v>
      </c>
      <c r="Q22" s="38">
        <v>23020</v>
      </c>
      <c r="S22" s="38">
        <v>2038619608</v>
      </c>
      <c r="U22" s="97">
        <v>1829589863</v>
      </c>
      <c r="V22" s="115"/>
      <c r="W22" s="47">
        <f>U22/درآمدها!$J$5</f>
        <v>9.3170967172980304E-3</v>
      </c>
      <c r="Z22" s="116"/>
      <c r="AC22" s="116"/>
      <c r="AD22" s="117"/>
      <c r="AE22" s="116"/>
      <c r="AF22" s="117"/>
      <c r="AG22" s="116"/>
    </row>
    <row r="23" spans="1:33" ht="28.5" customHeight="1">
      <c r="A23" s="38" t="s">
        <v>101</v>
      </c>
      <c r="C23" s="97">
        <v>186167</v>
      </c>
      <c r="E23" s="38">
        <v>10764350886</v>
      </c>
      <c r="G23" s="97">
        <v>8438704373</v>
      </c>
      <c r="I23" s="38">
        <v>0</v>
      </c>
      <c r="J23" s="38">
        <v>0</v>
      </c>
      <c r="K23" s="115"/>
      <c r="L23" s="38">
        <v>527</v>
      </c>
      <c r="M23" s="38">
        <v>30471635</v>
      </c>
      <c r="O23" s="38">
        <v>185640</v>
      </c>
      <c r="Q23" s="38">
        <v>43950</v>
      </c>
      <c r="S23" s="38">
        <v>10733879251</v>
      </c>
      <c r="U23" s="97">
        <v>8110332678</v>
      </c>
      <c r="V23" s="115"/>
      <c r="W23" s="47">
        <f>U23/درآمدها!$J$5</f>
        <v>4.130147171152574E-2</v>
      </c>
      <c r="Z23" s="116"/>
      <c r="AC23" s="116"/>
      <c r="AD23" s="117"/>
      <c r="AE23" s="116"/>
      <c r="AF23" s="117"/>
      <c r="AG23" s="116"/>
    </row>
    <row r="24" spans="1:33" ht="28.5" customHeight="1">
      <c r="A24" s="38" t="s">
        <v>102</v>
      </c>
      <c r="C24" s="97">
        <v>346920</v>
      </c>
      <c r="E24" s="38">
        <v>11691927282</v>
      </c>
      <c r="G24" s="97">
        <v>9042119760</v>
      </c>
      <c r="I24" s="38">
        <v>0</v>
      </c>
      <c r="J24" s="38">
        <v>0</v>
      </c>
      <c r="K24" s="115"/>
      <c r="L24" s="38">
        <v>983</v>
      </c>
      <c r="M24" s="38">
        <v>33129149</v>
      </c>
      <c r="O24" s="38">
        <v>345937</v>
      </c>
      <c r="Q24" s="38">
        <v>24820</v>
      </c>
      <c r="S24" s="38">
        <v>11658798133</v>
      </c>
      <c r="U24" s="97">
        <v>8535068714</v>
      </c>
      <c r="V24" s="115"/>
      <c r="W24" s="47">
        <f>U24/درآمدها!$J$5</f>
        <v>4.3464419160439201E-2</v>
      </c>
      <c r="Z24" s="116"/>
      <c r="AC24" s="116"/>
      <c r="AD24" s="117"/>
      <c r="AE24" s="116"/>
      <c r="AF24" s="117"/>
      <c r="AG24" s="116"/>
    </row>
    <row r="25" spans="1:33" ht="28.5" customHeight="1">
      <c r="A25" s="38" t="s">
        <v>125</v>
      </c>
      <c r="C25" s="97">
        <v>4559</v>
      </c>
      <c r="E25" s="38">
        <v>119097372</v>
      </c>
      <c r="G25" s="97">
        <v>131152435</v>
      </c>
      <c r="I25" s="38">
        <v>0</v>
      </c>
      <c r="J25" s="38">
        <v>0</v>
      </c>
      <c r="K25" s="115"/>
      <c r="L25" s="38">
        <v>0</v>
      </c>
      <c r="M25" s="38">
        <v>0</v>
      </c>
      <c r="O25" s="38">
        <v>4559</v>
      </c>
      <c r="Q25" s="38">
        <v>26380</v>
      </c>
      <c r="S25" s="38">
        <v>119097372</v>
      </c>
      <c r="U25" s="97">
        <v>119550839</v>
      </c>
      <c r="V25" s="115"/>
      <c r="W25" s="47">
        <f>U25/درآمدها!$J$5</f>
        <v>6.0880678895471421E-4</v>
      </c>
      <c r="Z25" s="116"/>
      <c r="AC25" s="116"/>
      <c r="AD25" s="117"/>
      <c r="AE25" s="116"/>
      <c r="AF25" s="117"/>
      <c r="AG25" s="116"/>
    </row>
    <row r="26" spans="1:33" ht="28.5" customHeight="1">
      <c r="A26" s="38" t="s">
        <v>103</v>
      </c>
      <c r="C26" s="97">
        <v>546398</v>
      </c>
      <c r="E26" s="38">
        <v>11902196167</v>
      </c>
      <c r="G26" s="97">
        <v>10716288972</v>
      </c>
      <c r="I26" s="38">
        <v>0</v>
      </c>
      <c r="J26" s="38">
        <v>0</v>
      </c>
      <c r="K26" s="115"/>
      <c r="L26" s="38">
        <v>3095</v>
      </c>
      <c r="M26" s="38">
        <v>67418433</v>
      </c>
      <c r="O26" s="38">
        <v>543303</v>
      </c>
      <c r="Q26" s="38">
        <v>18760</v>
      </c>
      <c r="S26" s="38">
        <v>11834777734</v>
      </c>
      <c r="U26" s="97">
        <v>10131719717</v>
      </c>
      <c r="V26" s="115"/>
      <c r="W26" s="47">
        <f>U26/درآمدها!$J$5</f>
        <v>5.1595286148480614E-2</v>
      </c>
      <c r="Z26" s="116"/>
      <c r="AC26" s="116"/>
      <c r="AD26" s="117"/>
      <c r="AE26" s="116"/>
      <c r="AF26" s="117"/>
      <c r="AG26" s="116"/>
    </row>
    <row r="27" spans="1:33" ht="28.5" customHeight="1">
      <c r="A27" s="38" t="s">
        <v>104</v>
      </c>
      <c r="C27" s="97">
        <v>2850911</v>
      </c>
      <c r="E27" s="38">
        <v>9988106941</v>
      </c>
      <c r="G27" s="97">
        <v>11009888293</v>
      </c>
      <c r="I27" s="38">
        <v>0</v>
      </c>
      <c r="J27" s="38">
        <v>0</v>
      </c>
      <c r="K27" s="115"/>
      <c r="L27" s="38">
        <v>5409</v>
      </c>
      <c r="M27" s="38">
        <v>18950318</v>
      </c>
      <c r="O27" s="38">
        <v>2845502</v>
      </c>
      <c r="Q27" s="38">
        <v>3921</v>
      </c>
      <c r="S27" s="38">
        <v>9969156623</v>
      </c>
      <c r="U27" s="97">
        <v>11090827926</v>
      </c>
      <c r="V27" s="115"/>
      <c r="W27" s="47">
        <f>U27/درآمدها!$J$5</f>
        <v>5.6479497701202516E-2</v>
      </c>
      <c r="Z27" s="116"/>
      <c r="AC27" s="116"/>
      <c r="AD27" s="117"/>
      <c r="AE27" s="116"/>
      <c r="AF27" s="117"/>
      <c r="AG27" s="116"/>
    </row>
    <row r="28" spans="1:33" ht="28.5" customHeight="1" thickBot="1">
      <c r="A28" s="38" t="s">
        <v>2</v>
      </c>
      <c r="C28" s="97"/>
      <c r="E28" s="119">
        <f>SUM(E10:E27)</f>
        <v>223134245589</v>
      </c>
      <c r="G28" s="120">
        <f>SUM(G10:G27)</f>
        <v>205334393034</v>
      </c>
      <c r="J28" s="119">
        <f>SUM(J10:J27)</f>
        <v>0</v>
      </c>
      <c r="K28" s="115"/>
      <c r="M28" s="119">
        <f>SUM(M10:M27)</f>
        <v>715380768</v>
      </c>
      <c r="S28" s="119">
        <f>SUM(S10:S27)</f>
        <v>222418864821</v>
      </c>
      <c r="U28" s="119">
        <f>SUM(U10:U27)</f>
        <v>192872695492</v>
      </c>
      <c r="V28" s="115"/>
      <c r="W28" s="103">
        <f>SUM(W10:W27)</f>
        <v>0.9821947499634438</v>
      </c>
      <c r="Z28" s="116"/>
      <c r="AC28" s="116"/>
      <c r="AD28" s="117"/>
      <c r="AE28" s="116"/>
      <c r="AF28" s="117"/>
      <c r="AG28" s="116"/>
    </row>
    <row r="29" spans="1:33" ht="31.5" thickTop="1">
      <c r="A29" s="38"/>
    </row>
    <row r="30" spans="1:33">
      <c r="C30" s="117"/>
      <c r="E30" s="117"/>
      <c r="G30" s="117"/>
      <c r="J30" s="117"/>
      <c r="O30" s="121"/>
      <c r="S30" s="117"/>
      <c r="U30" s="117"/>
    </row>
    <row r="31" spans="1:33">
      <c r="E31" s="49"/>
      <c r="G31" s="49"/>
    </row>
    <row r="33" spans="7:21">
      <c r="G33" s="49"/>
      <c r="S33" s="49"/>
      <c r="U33" s="49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2"/>
  <sheetViews>
    <sheetView rightToLeft="1" view="pageBreakPreview" topLeftCell="B1" zoomScale="50" zoomScaleNormal="100" zoomScaleSheetLayoutView="50" workbookViewId="0">
      <selection activeCell="M6" sqref="M6:Q6"/>
    </sheetView>
  </sheetViews>
  <sheetFormatPr defaultColWidth="9.140625" defaultRowHeight="15.75"/>
  <cols>
    <col min="1" max="1" width="45.7109375" style="4" customWidth="1"/>
    <col min="2" max="2" width="0.5703125" style="4" customWidth="1"/>
    <col min="3" max="3" width="12.5703125" style="4" customWidth="1"/>
    <col min="4" max="4" width="0.5703125" style="4" customWidth="1"/>
    <col min="5" max="5" width="29.140625" style="4" customWidth="1"/>
    <col min="6" max="6" width="0.5703125" style="4" customWidth="1"/>
    <col min="7" max="7" width="15.42578125" style="4" bestFit="1" customWidth="1"/>
    <col min="8" max="8" width="0.5703125" style="4" customWidth="1"/>
    <col min="9" max="9" width="16.5703125" style="4" bestFit="1" customWidth="1"/>
    <col min="10" max="10" width="0.42578125" style="4" customWidth="1"/>
    <col min="11" max="11" width="20.42578125" style="4" bestFit="1" customWidth="1"/>
    <col min="12" max="12" width="0.7109375" style="4" customWidth="1"/>
    <col min="13" max="13" width="13.7109375" style="4" bestFit="1" customWidth="1"/>
    <col min="14" max="14" width="1.140625" style="4" customWidth="1"/>
    <col min="15" max="15" width="19.42578125" style="4" bestFit="1" customWidth="1"/>
    <col min="16" max="16" width="0.5703125" style="4" customWidth="1"/>
    <col min="17" max="17" width="25.42578125" style="4" bestFit="1" customWidth="1"/>
    <col min="18" max="18" width="0.5703125" style="4" customWidth="1"/>
    <col min="19" max="19" width="13.7109375" style="4" bestFit="1" customWidth="1"/>
    <col min="20" max="20" width="25.42578125" style="4" bestFit="1" customWidth="1"/>
    <col min="21" max="21" width="0.5703125" style="4" customWidth="1"/>
    <col min="22" max="22" width="12.140625" style="4" bestFit="1" customWidth="1"/>
    <col min="23" max="23" width="23.7109375" style="4" bestFit="1" customWidth="1"/>
    <col min="24" max="24" width="0.5703125" style="4" customWidth="1"/>
    <col min="25" max="25" width="14.7109375" style="4" bestFit="1" customWidth="1"/>
    <col min="26" max="26" width="0.42578125" style="4" customWidth="1"/>
    <col min="27" max="27" width="23" style="4" bestFit="1" customWidth="1"/>
    <col min="28" max="28" width="0.7109375" style="4" customWidth="1"/>
    <col min="29" max="29" width="25.42578125" style="4" bestFit="1" customWidth="1"/>
    <col min="30" max="30" width="0.7109375" style="4" customWidth="1"/>
    <col min="31" max="31" width="25.42578125" style="4" bestFit="1" customWidth="1"/>
    <col min="32" max="32" width="0.7109375" style="4" customWidth="1"/>
    <col min="33" max="33" width="16.5703125" style="4" customWidth="1"/>
    <col min="34" max="34" width="9.140625" style="4"/>
    <col min="35" max="35" width="25.42578125" style="4" bestFit="1" customWidth="1"/>
    <col min="36" max="16384" width="9.140625" style="4"/>
  </cols>
  <sheetData>
    <row r="1" spans="1:35" s="3" customFormat="1" ht="24.75">
      <c r="A1" s="252" t="s">
        <v>94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</row>
    <row r="2" spans="1:35" s="3" customFormat="1" ht="24.75">
      <c r="A2" s="252" t="s">
        <v>51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</row>
    <row r="3" spans="1:35" s="3" customFormat="1" ht="24.75">
      <c r="A3" s="252" t="str">
        <f>' سهام'!A3:W3</f>
        <v>برای ماه منتهی به 1402/07/30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</row>
    <row r="4" spans="1:35" ht="24.75">
      <c r="A4" s="253" t="s">
        <v>68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</row>
    <row r="5" spans="1:35" ht="24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ht="27.75" customHeight="1" thickBot="1">
      <c r="A6" s="254" t="s">
        <v>69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 t="s">
        <v>132</v>
      </c>
      <c r="N6" s="254"/>
      <c r="O6" s="254"/>
      <c r="P6" s="254"/>
      <c r="Q6" s="254"/>
      <c r="R6" s="6"/>
      <c r="S6" s="255" t="s">
        <v>7</v>
      </c>
      <c r="T6" s="255"/>
      <c r="U6" s="255"/>
      <c r="V6" s="255"/>
      <c r="W6" s="255"/>
      <c r="X6" s="5"/>
      <c r="Y6" s="254" t="s">
        <v>136</v>
      </c>
      <c r="Z6" s="254"/>
      <c r="AA6" s="254"/>
      <c r="AB6" s="254"/>
      <c r="AC6" s="254"/>
      <c r="AD6" s="254"/>
      <c r="AE6" s="254"/>
      <c r="AF6" s="254"/>
      <c r="AG6" s="254"/>
    </row>
    <row r="7" spans="1:35" ht="26.25" customHeight="1">
      <c r="A7" s="257" t="s">
        <v>70</v>
      </c>
      <c r="B7" s="7"/>
      <c r="C7" s="258" t="s">
        <v>71</v>
      </c>
      <c r="D7" s="7"/>
      <c r="E7" s="260" t="s">
        <v>76</v>
      </c>
      <c r="F7" s="7"/>
      <c r="G7" s="256" t="s">
        <v>72</v>
      </c>
      <c r="H7" s="7"/>
      <c r="I7" s="258" t="s">
        <v>23</v>
      </c>
      <c r="J7" s="7"/>
      <c r="K7" s="260" t="s">
        <v>73</v>
      </c>
      <c r="L7" s="8"/>
      <c r="M7" s="261" t="s">
        <v>3</v>
      </c>
      <c r="N7" s="256"/>
      <c r="O7" s="256" t="s">
        <v>0</v>
      </c>
      <c r="P7" s="256"/>
      <c r="Q7" s="256" t="s">
        <v>21</v>
      </c>
      <c r="R7" s="7"/>
      <c r="S7" s="252" t="s">
        <v>4</v>
      </c>
      <c r="T7" s="252"/>
      <c r="U7" s="5"/>
      <c r="V7" s="252" t="s">
        <v>5</v>
      </c>
      <c r="W7" s="252"/>
      <c r="X7" s="5"/>
      <c r="Y7" s="261" t="s">
        <v>3</v>
      </c>
      <c r="Z7" s="257"/>
      <c r="AA7" s="256" t="s">
        <v>74</v>
      </c>
      <c r="AB7" s="7"/>
      <c r="AC7" s="256" t="s">
        <v>0</v>
      </c>
      <c r="AD7" s="257"/>
      <c r="AE7" s="256" t="s">
        <v>21</v>
      </c>
      <c r="AF7" s="9"/>
      <c r="AG7" s="256" t="s">
        <v>22</v>
      </c>
    </row>
    <row r="8" spans="1:35" s="12" customFormat="1" ht="55.5" customHeight="1" thickBot="1">
      <c r="A8" s="254"/>
      <c r="B8" s="7"/>
      <c r="C8" s="259"/>
      <c r="D8" s="7"/>
      <c r="E8" s="259"/>
      <c r="F8" s="7"/>
      <c r="G8" s="254"/>
      <c r="H8" s="7"/>
      <c r="I8" s="259"/>
      <c r="J8" s="7"/>
      <c r="K8" s="259"/>
      <c r="L8" s="6"/>
      <c r="M8" s="262"/>
      <c r="N8" s="257"/>
      <c r="O8" s="254"/>
      <c r="P8" s="257"/>
      <c r="Q8" s="254"/>
      <c r="R8" s="7"/>
      <c r="S8" s="10" t="s">
        <v>3</v>
      </c>
      <c r="T8" s="10" t="s">
        <v>0</v>
      </c>
      <c r="U8" s="11"/>
      <c r="V8" s="10" t="s">
        <v>3</v>
      </c>
      <c r="W8" s="10" t="s">
        <v>50</v>
      </c>
      <c r="X8" s="11"/>
      <c r="Y8" s="262"/>
      <c r="Z8" s="257"/>
      <c r="AA8" s="254"/>
      <c r="AB8" s="7"/>
      <c r="AC8" s="254"/>
      <c r="AD8" s="257"/>
      <c r="AE8" s="254"/>
      <c r="AF8" s="9"/>
      <c r="AG8" s="254"/>
    </row>
    <row r="9" spans="1:35" s="12" customFormat="1" ht="55.5" customHeight="1" thickBot="1">
      <c r="A9" s="43"/>
      <c r="B9" s="7"/>
      <c r="C9" s="29"/>
      <c r="D9" s="36"/>
      <c r="E9" s="29"/>
      <c r="F9" s="36"/>
      <c r="G9" s="29"/>
      <c r="H9" s="36"/>
      <c r="I9" s="29"/>
      <c r="J9" s="29"/>
      <c r="K9" s="35"/>
      <c r="L9" s="6"/>
      <c r="M9" s="37"/>
      <c r="N9" s="2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G9" s="41"/>
      <c r="AI9" s="37"/>
    </row>
    <row r="10" spans="1:35" s="33" customFormat="1" ht="32.25" thickBot="1">
      <c r="A10" s="1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4"/>
      <c r="N10" s="4"/>
      <c r="O10" s="31">
        <f>SUM(O9:O9)</f>
        <v>0</v>
      </c>
      <c r="P10" s="4"/>
      <c r="Q10" s="31">
        <f>SUM(Q9:Q9)</f>
        <v>0</v>
      </c>
      <c r="R10" s="4"/>
      <c r="S10" s="4"/>
      <c r="T10" s="31">
        <f>SUM(T9:T9)</f>
        <v>0</v>
      </c>
      <c r="U10" s="4"/>
      <c r="V10" s="4"/>
      <c r="W10" s="31">
        <f>SUM(W9:W9)</f>
        <v>0</v>
      </c>
      <c r="X10" s="4"/>
      <c r="Y10" s="4"/>
      <c r="Z10" s="4"/>
      <c r="AA10" s="4"/>
      <c r="AB10" s="4"/>
      <c r="AC10" s="31">
        <f>SUM(AC9:AC9)</f>
        <v>0</v>
      </c>
      <c r="AD10" s="4"/>
      <c r="AE10" s="31">
        <f>SUM(AE9:AE9)</f>
        <v>0</v>
      </c>
      <c r="AF10" s="4"/>
      <c r="AG10" s="32">
        <f>SUM(AG9:AG9)</f>
        <v>0</v>
      </c>
    </row>
    <row r="11" spans="1:35" s="27" customFormat="1" ht="32.25" thickTop="1">
      <c r="M11" s="4"/>
      <c r="N11" s="4"/>
      <c r="P11" s="4"/>
      <c r="R11" s="4"/>
      <c r="S11" s="4"/>
      <c r="U11" s="4"/>
      <c r="V11" s="4"/>
      <c r="X11" s="4"/>
      <c r="Y11" s="4"/>
      <c r="Z11" s="4"/>
      <c r="AA11" s="4"/>
      <c r="AB11" s="4"/>
      <c r="AD11" s="4"/>
      <c r="AF11" s="4"/>
    </row>
    <row r="12" spans="1:35" s="37" customFormat="1" ht="30.75"/>
    <row r="13" spans="1:35" s="37" customFormat="1" ht="30.75">
      <c r="AG13" s="41"/>
    </row>
    <row r="14" spans="1:35" s="37" customFormat="1" ht="30.75">
      <c r="AC14" s="41"/>
      <c r="AG14" s="41"/>
    </row>
    <row r="15" spans="1:35" s="37" customFormat="1" ht="30.75">
      <c r="AC15" s="41"/>
      <c r="AG15" s="41"/>
    </row>
    <row r="16" spans="1:35" s="37" customFormat="1" ht="30.75">
      <c r="AC16" s="41"/>
      <c r="AG16" s="42"/>
    </row>
    <row r="17" s="37" customFormat="1" ht="30.75"/>
    <row r="18" s="37" customFormat="1" ht="30.75"/>
    <row r="19" s="37" customFormat="1" ht="30.75"/>
    <row r="20" s="37" customFormat="1" ht="30.75"/>
    <row r="21" s="37" customFormat="1" ht="30.75"/>
    <row r="22" s="37" customFormat="1" ht="30.75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1"/>
  <sheetViews>
    <sheetView rightToLeft="1" view="pageBreakPreview" zoomScale="90" zoomScaleNormal="100" zoomScaleSheetLayoutView="90" workbookViewId="0">
      <selection activeCell="C28" sqref="C28"/>
    </sheetView>
  </sheetViews>
  <sheetFormatPr defaultColWidth="9.140625" defaultRowHeight="15"/>
  <cols>
    <col min="1" max="1" width="39.140625" style="122" bestFit="1" customWidth="1"/>
    <col min="2" max="2" width="0.7109375" style="122" customWidth="1"/>
    <col min="3" max="3" width="24.28515625" style="122" customWidth="1"/>
    <col min="4" max="4" width="0.7109375" style="122" customWidth="1"/>
    <col min="5" max="5" width="9.5703125" style="122" bestFit="1" customWidth="1"/>
    <col min="6" max="6" width="0.7109375" style="122" customWidth="1"/>
    <col min="7" max="7" width="15.85546875" style="122" bestFit="1" customWidth="1"/>
    <col min="8" max="8" width="0.7109375" style="122" customWidth="1"/>
    <col min="9" max="9" width="9.28515625" style="122" customWidth="1"/>
    <col min="10" max="10" width="0.5703125" style="122" customWidth="1"/>
    <col min="11" max="11" width="21.28515625" style="57" customWidth="1"/>
    <col min="12" max="12" width="0.7109375" style="122" customWidth="1"/>
    <col min="13" max="13" width="21.85546875" style="122" customWidth="1"/>
    <col min="14" max="14" width="0.42578125" style="122" customWidth="1"/>
    <col min="15" max="15" width="22.140625" style="122" customWidth="1"/>
    <col min="16" max="16" width="0.42578125" style="122" customWidth="1"/>
    <col min="17" max="17" width="18.42578125" style="122" customWidth="1"/>
    <col min="18" max="18" width="0.5703125" style="122" customWidth="1"/>
    <col min="19" max="19" width="12.140625" style="122" customWidth="1"/>
    <col min="20" max="16384" width="9.140625" style="122"/>
  </cols>
  <sheetData>
    <row r="1" spans="1:27" ht="18.75">
      <c r="A1" s="267" t="s">
        <v>94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</row>
    <row r="2" spans="1:27" ht="18.75">
      <c r="A2" s="267" t="s">
        <v>51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</row>
    <row r="3" spans="1:27" ht="18.75">
      <c r="A3" s="267" t="str">
        <f>' سهام'!A3:W3</f>
        <v>برای ماه منتهی به 1402/07/30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27" ht="18.75">
      <c r="A4" s="270" t="s">
        <v>52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</row>
    <row r="5" spans="1:27" ht="18.75" thickBot="1">
      <c r="A5" s="123"/>
      <c r="B5" s="123"/>
      <c r="C5" s="124"/>
      <c r="D5" s="124"/>
      <c r="E5" s="124"/>
      <c r="F5" s="124"/>
      <c r="G5" s="124"/>
      <c r="H5" s="124"/>
      <c r="I5" s="124"/>
      <c r="J5" s="124"/>
      <c r="K5" s="50"/>
      <c r="L5" s="124"/>
      <c r="M5" s="124"/>
      <c r="N5" s="124"/>
      <c r="O5" s="124"/>
      <c r="P5" s="124"/>
      <c r="Q5" s="124"/>
      <c r="R5" s="124"/>
      <c r="S5" s="124"/>
    </row>
    <row r="6" spans="1:27" ht="18.75" customHeight="1" thickBot="1">
      <c r="A6" s="125"/>
      <c r="B6" s="123"/>
      <c r="C6" s="265" t="s">
        <v>11</v>
      </c>
      <c r="D6" s="265"/>
      <c r="E6" s="265"/>
      <c r="F6" s="265"/>
      <c r="G6" s="265"/>
      <c r="H6" s="265"/>
      <c r="I6" s="265"/>
      <c r="J6" s="126"/>
      <c r="K6" s="51" t="s">
        <v>132</v>
      </c>
      <c r="L6" s="127"/>
      <c r="M6" s="266" t="s">
        <v>7</v>
      </c>
      <c r="N6" s="266"/>
      <c r="O6" s="266"/>
      <c r="P6" s="123"/>
      <c r="Q6" s="265" t="s">
        <v>136</v>
      </c>
      <c r="R6" s="265"/>
      <c r="S6" s="265"/>
    </row>
    <row r="7" spans="1:27" ht="24" customHeight="1">
      <c r="A7" s="273" t="s">
        <v>8</v>
      </c>
      <c r="B7" s="128"/>
      <c r="C7" s="277" t="s">
        <v>9</v>
      </c>
      <c r="D7" s="128"/>
      <c r="E7" s="277" t="s">
        <v>10</v>
      </c>
      <c r="F7" s="128"/>
      <c r="G7" s="277" t="s">
        <v>34</v>
      </c>
      <c r="H7" s="128"/>
      <c r="I7" s="277" t="s">
        <v>89</v>
      </c>
      <c r="J7" s="273"/>
      <c r="K7" s="275" t="s">
        <v>6</v>
      </c>
      <c r="L7" s="128"/>
      <c r="M7" s="263" t="s">
        <v>36</v>
      </c>
      <c r="N7" s="129"/>
      <c r="O7" s="263" t="s">
        <v>37</v>
      </c>
      <c r="P7" s="123"/>
      <c r="Q7" s="271" t="s">
        <v>6</v>
      </c>
      <c r="R7" s="273"/>
      <c r="S7" s="268" t="s">
        <v>22</v>
      </c>
    </row>
    <row r="8" spans="1:27" ht="18.75" thickBot="1">
      <c r="A8" s="274"/>
      <c r="B8" s="128"/>
      <c r="C8" s="269"/>
      <c r="D8" s="130"/>
      <c r="E8" s="269"/>
      <c r="F8" s="130"/>
      <c r="G8" s="269"/>
      <c r="H8" s="130"/>
      <c r="I8" s="269"/>
      <c r="J8" s="273"/>
      <c r="K8" s="276"/>
      <c r="L8" s="128"/>
      <c r="M8" s="264"/>
      <c r="N8" s="123"/>
      <c r="O8" s="264"/>
      <c r="P8" s="123"/>
      <c r="Q8" s="272"/>
      <c r="R8" s="273"/>
      <c r="S8" s="269"/>
    </row>
    <row r="9" spans="1:27" s="123" customFormat="1" ht="18">
      <c r="A9" s="131" t="s">
        <v>107</v>
      </c>
      <c r="C9" s="132" t="s">
        <v>111</v>
      </c>
      <c r="E9" s="133" t="s">
        <v>92</v>
      </c>
      <c r="G9" s="132" t="s">
        <v>93</v>
      </c>
      <c r="I9" s="52">
        <v>5</v>
      </c>
      <c r="J9" s="53"/>
      <c r="K9" s="53">
        <v>2329133</v>
      </c>
      <c r="L9" s="53"/>
      <c r="M9" s="53">
        <v>9849</v>
      </c>
      <c r="N9" s="53"/>
      <c r="O9" s="53">
        <v>0</v>
      </c>
      <c r="P9" s="53"/>
      <c r="Q9" s="53">
        <v>2338982</v>
      </c>
      <c r="S9" s="54">
        <f>Q9/درآمدها!$J$5</f>
        <v>1.19111512119365E-5</v>
      </c>
      <c r="T9" s="117"/>
      <c r="U9" s="134"/>
      <c r="V9" s="117"/>
      <c r="W9" s="134"/>
      <c r="X9" s="117"/>
      <c r="Y9" s="134"/>
      <c r="Z9" s="117"/>
      <c r="AA9" s="134"/>
    </row>
    <row r="10" spans="1:27" s="123" customFormat="1" ht="18">
      <c r="A10" s="131" t="s">
        <v>105</v>
      </c>
      <c r="C10" s="132" t="s">
        <v>109</v>
      </c>
      <c r="E10" s="133" t="s">
        <v>92</v>
      </c>
      <c r="G10" s="132" t="s">
        <v>93</v>
      </c>
      <c r="I10" s="52">
        <v>18</v>
      </c>
      <c r="J10" s="53"/>
      <c r="K10" s="53">
        <v>97509435</v>
      </c>
      <c r="L10" s="53"/>
      <c r="M10" s="53">
        <v>6474319165</v>
      </c>
      <c r="N10" s="53"/>
      <c r="O10" s="53">
        <v>5278856607</v>
      </c>
      <c r="P10" s="53"/>
      <c r="Q10" s="53">
        <v>1292971993</v>
      </c>
      <c r="S10" s="54">
        <f>Q10/درآمدها!$J$5</f>
        <v>6.5843965115686661E-3</v>
      </c>
      <c r="T10" s="117"/>
      <c r="U10" s="134"/>
      <c r="V10" s="117"/>
      <c r="W10" s="134"/>
      <c r="X10" s="117"/>
      <c r="Y10" s="134"/>
      <c r="AA10" s="134"/>
    </row>
    <row r="11" spans="1:27" s="123" customFormat="1" ht="18">
      <c r="A11" s="131" t="s">
        <v>106</v>
      </c>
      <c r="C11" s="132" t="s">
        <v>110</v>
      </c>
      <c r="E11" s="133" t="s">
        <v>92</v>
      </c>
      <c r="G11" s="132" t="s">
        <v>93</v>
      </c>
      <c r="I11" s="52"/>
      <c r="J11" s="53"/>
      <c r="K11" s="53">
        <v>0</v>
      </c>
      <c r="L11" s="53"/>
      <c r="M11" s="53">
        <v>0</v>
      </c>
      <c r="N11" s="53"/>
      <c r="O11" s="53">
        <v>0</v>
      </c>
      <c r="P11" s="53"/>
      <c r="Q11" s="53">
        <v>0</v>
      </c>
      <c r="S11" s="54">
        <f>Q11/درآمدها!$J$5</f>
        <v>0</v>
      </c>
      <c r="T11" s="117"/>
      <c r="U11" s="134"/>
      <c r="V11" s="117"/>
      <c r="W11" s="134"/>
      <c r="X11" s="117"/>
      <c r="Y11" s="134"/>
      <c r="Z11" s="117"/>
      <c r="AA11" s="134"/>
    </row>
    <row r="12" spans="1:27" s="123" customFormat="1" ht="18.75" thickBot="1">
      <c r="A12" s="131" t="s">
        <v>108</v>
      </c>
      <c r="C12" s="132" t="s">
        <v>112</v>
      </c>
      <c r="E12" s="133" t="s">
        <v>129</v>
      </c>
      <c r="G12" s="132" t="s">
        <v>93</v>
      </c>
      <c r="I12" s="55">
        <v>22.5</v>
      </c>
      <c r="J12" s="53"/>
      <c r="K12" s="53">
        <v>0</v>
      </c>
      <c r="L12" s="53"/>
      <c r="M12" s="53">
        <v>0</v>
      </c>
      <c r="N12" s="53"/>
      <c r="O12" s="53">
        <v>0</v>
      </c>
      <c r="P12" s="53"/>
      <c r="Q12" s="53">
        <v>0</v>
      </c>
      <c r="S12" s="54">
        <f>Q12/درآمدها!$J$5</f>
        <v>0</v>
      </c>
      <c r="T12" s="117"/>
    </row>
    <row r="13" spans="1:27" s="123" customFormat="1" ht="24" customHeight="1" thickBot="1">
      <c r="A13" s="128" t="s">
        <v>2</v>
      </c>
      <c r="B13" s="128"/>
      <c r="C13" s="128"/>
      <c r="D13" s="128"/>
      <c r="E13" s="128"/>
      <c r="F13" s="128"/>
      <c r="G13" s="128"/>
      <c r="H13" s="128"/>
      <c r="I13" s="128"/>
      <c r="J13" s="135"/>
      <c r="K13" s="136">
        <f>SUM(K9:K12)</f>
        <v>99838568</v>
      </c>
      <c r="M13" s="137">
        <f>SUM(M9:M12)</f>
        <v>6474329014</v>
      </c>
      <c r="O13" s="137">
        <f>SUM(O9:O12)</f>
        <v>5278856607</v>
      </c>
      <c r="Q13" s="137">
        <f>SUM(Q9:Q12)</f>
        <v>1295310975</v>
      </c>
      <c r="S13" s="56">
        <f>SUM(S9:S12)</f>
        <v>6.5963076627806021E-3</v>
      </c>
    </row>
    <row r="14" spans="1:27" ht="18.75" thickTop="1">
      <c r="L14" s="123"/>
      <c r="N14" s="123"/>
      <c r="P14" s="123"/>
      <c r="R14" s="123"/>
    </row>
    <row r="15" spans="1:27" ht="18">
      <c r="L15" s="123"/>
      <c r="N15" s="123"/>
      <c r="P15" s="123"/>
      <c r="R15" s="123"/>
    </row>
    <row r="16" spans="1:27" ht="21.75">
      <c r="K16" s="117"/>
      <c r="L16" s="58"/>
      <c r="M16" s="117"/>
      <c r="N16" s="138"/>
      <c r="O16" s="117"/>
      <c r="P16" s="58"/>
      <c r="Q16" s="117"/>
    </row>
    <row r="17" spans="11:17" ht="21.75">
      <c r="K17" s="58"/>
      <c r="L17" s="58"/>
      <c r="M17" s="58"/>
      <c r="N17" s="58"/>
      <c r="O17" s="58"/>
      <c r="P17" s="58"/>
      <c r="Q17" s="58"/>
    </row>
    <row r="18" spans="11:17" ht="21.75">
      <c r="K18" s="58"/>
      <c r="M18" s="58"/>
      <c r="O18" s="58"/>
      <c r="Q18" s="58"/>
    </row>
    <row r="19" spans="11:17" ht="21.75">
      <c r="K19" s="58"/>
      <c r="L19" s="58"/>
      <c r="M19" s="58"/>
      <c r="N19" s="58"/>
      <c r="O19" s="58"/>
      <c r="P19" s="58"/>
      <c r="Q19" s="58"/>
    </row>
    <row r="20" spans="11:17" ht="21.75">
      <c r="K20" s="58"/>
      <c r="M20" s="58"/>
      <c r="O20" s="58"/>
      <c r="Q20" s="58"/>
    </row>
    <row r="21" spans="11:17">
      <c r="Q21" s="139"/>
    </row>
  </sheetData>
  <autoFilter ref="A8:S8" xr:uid="{00000000-0009-0000-0000-000003000000}">
    <sortState xmlns:xlrd2="http://schemas.microsoft.com/office/spreadsheetml/2017/richdata2" ref="A10:S11">
      <sortCondition descending="1" ref="Q8"/>
    </sortState>
  </autoFilter>
  <mergeCells count="19">
    <mergeCell ref="G7:G8"/>
    <mergeCell ref="I7:I8"/>
    <mergeCell ref="M7:M8"/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</mergeCells>
  <pageMargins left="0.25" right="0.25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38"/>
  <sheetViews>
    <sheetView rightToLeft="1" view="pageBreakPreview" zoomScaleNormal="100" zoomScaleSheetLayoutView="100" workbookViewId="0">
      <selection activeCell="A19" sqref="A19"/>
    </sheetView>
  </sheetViews>
  <sheetFormatPr defaultColWidth="9.140625" defaultRowHeight="18"/>
  <cols>
    <col min="1" max="1" width="65.7109375" style="164" customWidth="1"/>
    <col min="2" max="2" width="1" style="164" customWidth="1"/>
    <col min="3" max="3" width="9.140625" style="141"/>
    <col min="4" max="4" width="1.140625" style="141" customWidth="1"/>
    <col min="5" max="5" width="25.28515625" style="60" bestFit="1" customWidth="1"/>
    <col min="6" max="6" width="1" style="141" customWidth="1"/>
    <col min="7" max="7" width="19.7109375" style="141" customWidth="1"/>
    <col min="8" max="8" width="0.42578125" style="141" customWidth="1"/>
    <col min="9" max="9" width="24.5703125" style="141" customWidth="1"/>
    <col min="10" max="10" width="21.28515625" style="165" bestFit="1" customWidth="1"/>
    <col min="11" max="11" width="17.7109375" style="165" bestFit="1" customWidth="1"/>
    <col min="12" max="12" width="14.28515625" style="141" bestFit="1" customWidth="1"/>
    <col min="13" max="13" width="12.5703125" style="141" bestFit="1" customWidth="1"/>
    <col min="14" max="14" width="9.5703125" style="141" bestFit="1" customWidth="1"/>
    <col min="15" max="16384" width="9.140625" style="141"/>
  </cols>
  <sheetData>
    <row r="1" spans="1:14" ht="21">
      <c r="A1" s="267" t="s">
        <v>94</v>
      </c>
      <c r="B1" s="267"/>
      <c r="C1" s="267"/>
      <c r="D1" s="267"/>
      <c r="E1" s="267"/>
      <c r="F1" s="267"/>
      <c r="G1" s="267"/>
      <c r="H1" s="267"/>
      <c r="I1" s="267"/>
      <c r="J1" s="140"/>
      <c r="K1" s="140"/>
    </row>
    <row r="2" spans="1:14" ht="21">
      <c r="A2" s="267" t="s">
        <v>51</v>
      </c>
      <c r="B2" s="267"/>
      <c r="C2" s="267"/>
      <c r="D2" s="267"/>
      <c r="E2" s="267"/>
      <c r="F2" s="267"/>
      <c r="G2" s="267"/>
      <c r="H2" s="267"/>
      <c r="I2" s="267"/>
      <c r="J2" s="142"/>
      <c r="K2" s="140"/>
    </row>
    <row r="3" spans="1:14" ht="21.75" thickBot="1">
      <c r="A3" s="267" t="str">
        <f>سپرده!A3</f>
        <v>برای ماه منتهی به 1402/07/30</v>
      </c>
      <c r="B3" s="267"/>
      <c r="C3" s="267"/>
      <c r="D3" s="267"/>
      <c r="E3" s="267"/>
      <c r="F3" s="267"/>
      <c r="G3" s="267"/>
      <c r="H3" s="267"/>
      <c r="I3" s="267"/>
      <c r="J3" s="140"/>
      <c r="K3" s="140"/>
    </row>
    <row r="4" spans="1:14" ht="21.75" thickBot="1">
      <c r="A4" s="143" t="s">
        <v>27</v>
      </c>
      <c r="B4" s="144"/>
      <c r="C4" s="144"/>
      <c r="D4" s="144"/>
      <c r="E4" s="144"/>
      <c r="F4" s="144"/>
      <c r="G4" s="144"/>
      <c r="H4" s="144"/>
      <c r="I4" s="144"/>
      <c r="J4" s="59">
        <v>-4701138448</v>
      </c>
      <c r="K4" s="145" t="s">
        <v>91</v>
      </c>
    </row>
    <row r="5" spans="1:14" ht="21.75" customHeight="1" thickBot="1">
      <c r="A5" s="143"/>
      <c r="B5" s="143"/>
      <c r="C5" s="143"/>
      <c r="D5" s="143"/>
      <c r="E5" s="265" t="s">
        <v>136</v>
      </c>
      <c r="F5" s="265"/>
      <c r="G5" s="265"/>
      <c r="H5" s="265"/>
      <c r="I5" s="265"/>
      <c r="J5" s="59">
        <v>196369096352</v>
      </c>
      <c r="K5" s="145" t="s">
        <v>90</v>
      </c>
    </row>
    <row r="6" spans="1:14" ht="21.75" customHeight="1" thickBot="1">
      <c r="A6" s="146" t="s">
        <v>38</v>
      </c>
      <c r="B6" s="147"/>
      <c r="C6" s="148" t="s">
        <v>39</v>
      </c>
      <c r="D6" s="129"/>
      <c r="E6" s="149" t="s">
        <v>6</v>
      </c>
      <c r="F6" s="129"/>
      <c r="G6" s="148" t="s">
        <v>19</v>
      </c>
      <c r="H6" s="129"/>
      <c r="I6" s="148" t="s">
        <v>88</v>
      </c>
      <c r="J6" s="150"/>
      <c r="K6" s="150"/>
    </row>
    <row r="7" spans="1:14" ht="21" customHeight="1">
      <c r="A7" s="151" t="s">
        <v>113</v>
      </c>
      <c r="B7" s="151"/>
      <c r="C7" s="152" t="s">
        <v>53</v>
      </c>
      <c r="D7" s="144"/>
      <c r="E7" s="153">
        <f>'درآمد سرمایه گذاری در سهام '!S30</f>
        <v>-14427726271</v>
      </c>
      <c r="F7" s="144"/>
      <c r="G7" s="154">
        <f>E7/$E$11*100</f>
        <v>268.35156463229725</v>
      </c>
      <c r="H7" s="155"/>
      <c r="I7" s="156">
        <f>E7/$J$5*100</f>
        <v>-7.3472488996627474</v>
      </c>
      <c r="J7" s="150"/>
      <c r="K7" s="150"/>
    </row>
    <row r="8" spans="1:14" ht="18.75" customHeight="1">
      <c r="A8" s="151" t="s">
        <v>48</v>
      </c>
      <c r="B8" s="151"/>
      <c r="C8" s="152" t="s">
        <v>54</v>
      </c>
      <c r="D8" s="144"/>
      <c r="E8" s="151"/>
      <c r="F8" s="144"/>
      <c r="G8" s="154">
        <f t="shared" ref="G8:G10" si="0">E8/$E$11*100</f>
        <v>0</v>
      </c>
      <c r="H8" s="155"/>
      <c r="I8" s="156">
        <f t="shared" ref="I8:I10" si="1">E8/$J$5*100</f>
        <v>0</v>
      </c>
      <c r="J8" s="150"/>
      <c r="K8" s="150"/>
      <c r="L8" s="150"/>
      <c r="M8" s="157"/>
      <c r="N8" s="158"/>
    </row>
    <row r="9" spans="1:14" ht="18.75" customHeight="1">
      <c r="A9" s="151" t="s">
        <v>49</v>
      </c>
      <c r="B9" s="151"/>
      <c r="C9" s="152" t="s">
        <v>55</v>
      </c>
      <c r="D9" s="144"/>
      <c r="E9" s="151">
        <f>'درآمد سپرده بانکی'!I12</f>
        <v>6730488459</v>
      </c>
      <c r="F9" s="144"/>
      <c r="G9" s="154">
        <f t="shared" si="0"/>
        <v>-125.18515217069502</v>
      </c>
      <c r="H9" s="155"/>
      <c r="I9" s="156">
        <f t="shared" si="1"/>
        <v>3.4274682646271954</v>
      </c>
      <c r="J9" s="150"/>
      <c r="K9" s="150"/>
      <c r="M9" s="157"/>
      <c r="N9" s="158"/>
    </row>
    <row r="10" spans="1:14" ht="19.5" customHeight="1" thickBot="1">
      <c r="A10" s="151" t="s">
        <v>32</v>
      </c>
      <c r="B10" s="151"/>
      <c r="C10" s="152" t="s">
        <v>56</v>
      </c>
      <c r="D10" s="144"/>
      <c r="E10" s="159">
        <f>'سایر درآمدها'!E10</f>
        <v>2320810702</v>
      </c>
      <c r="F10" s="144"/>
      <c r="G10" s="154">
        <f t="shared" si="0"/>
        <v>-43.166412461602214</v>
      </c>
      <c r="H10" s="155"/>
      <c r="I10" s="156">
        <f t="shared" si="1"/>
        <v>1.1818614767365674</v>
      </c>
      <c r="J10" s="150"/>
      <c r="K10" s="150"/>
      <c r="M10" s="157"/>
      <c r="N10" s="158"/>
    </row>
    <row r="11" spans="1:14" ht="19.5" customHeight="1" thickBot="1">
      <c r="A11" s="151" t="s">
        <v>2</v>
      </c>
      <c r="B11" s="160"/>
      <c r="C11" s="123"/>
      <c r="D11" s="123"/>
      <c r="E11" s="161">
        <f>SUM(E7:E10)</f>
        <v>-5376427110</v>
      </c>
      <c r="F11" s="123"/>
      <c r="G11" s="162">
        <f>SUM(G7:G10)</f>
        <v>100.00000000000003</v>
      </c>
      <c r="H11" s="155"/>
      <c r="I11" s="163">
        <f>SUM(I7:I10)</f>
        <v>-2.7379191582989844</v>
      </c>
      <c r="J11" s="150"/>
      <c r="K11" s="150"/>
    </row>
    <row r="12" spans="1:14" ht="18.75" customHeight="1" thickTop="1">
      <c r="J12" s="150"/>
      <c r="K12" s="150"/>
    </row>
    <row r="13" spans="1:14" ht="18" customHeight="1">
      <c r="E13" s="61"/>
      <c r="F13" s="61"/>
      <c r="G13" s="61"/>
      <c r="J13" s="150"/>
      <c r="K13" s="150"/>
    </row>
    <row r="14" spans="1:14" ht="18" customHeight="1">
      <c r="E14" s="61"/>
      <c r="F14" s="61"/>
      <c r="G14" s="61"/>
      <c r="J14" s="150"/>
      <c r="K14" s="150"/>
    </row>
    <row r="15" spans="1:14" ht="18" customHeight="1">
      <c r="E15" s="61"/>
      <c r="F15" s="61"/>
      <c r="G15" s="61"/>
      <c r="J15" s="150"/>
      <c r="K15" s="150"/>
    </row>
    <row r="16" spans="1:14" ht="18" customHeight="1">
      <c r="E16" s="61"/>
      <c r="F16" s="61"/>
      <c r="G16" s="61"/>
      <c r="J16" s="150"/>
      <c r="K16" s="150"/>
    </row>
    <row r="17" spans="1:11" ht="17.45" customHeight="1">
      <c r="E17" s="61"/>
      <c r="F17" s="61"/>
      <c r="G17" s="61"/>
      <c r="J17" s="150"/>
      <c r="K17" s="150"/>
    </row>
    <row r="18" spans="1:11" ht="17.45" customHeight="1">
      <c r="E18" s="61"/>
      <c r="F18" s="61"/>
      <c r="G18" s="61"/>
    </row>
    <row r="19" spans="1:11" ht="17.45" customHeight="1"/>
    <row r="21" spans="1:11">
      <c r="A21" s="164" t="s">
        <v>60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6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2"/>
  <sheetViews>
    <sheetView rightToLeft="1" view="pageBreakPreview" zoomScale="70" zoomScaleNormal="100" zoomScaleSheetLayoutView="70" workbookViewId="0">
      <selection activeCell="H18" sqref="H18"/>
    </sheetView>
  </sheetViews>
  <sheetFormatPr defaultColWidth="9.140625" defaultRowHeight="18"/>
  <cols>
    <col min="1" max="1" width="50.85546875" style="123" customWidth="1"/>
    <col min="2" max="2" width="15.5703125" style="123" bestFit="1" customWidth="1"/>
    <col min="3" max="3" width="0.85546875" style="123" customWidth="1"/>
    <col min="4" max="4" width="14" style="123" bestFit="1" customWidth="1"/>
    <col min="5" max="5" width="1.28515625" style="123" customWidth="1"/>
    <col min="6" max="6" width="12.42578125" style="123" customWidth="1"/>
    <col min="7" max="7" width="1" style="123" customWidth="1"/>
    <col min="8" max="8" width="25" style="66" bestFit="1" customWidth="1"/>
    <col min="9" max="9" width="0.85546875" style="66" customWidth="1"/>
    <col min="10" max="10" width="25" style="66" bestFit="1" customWidth="1"/>
    <col min="11" max="11" width="0.7109375" style="66" customWidth="1"/>
    <col min="12" max="12" width="23.140625" style="66" bestFit="1" customWidth="1"/>
    <col min="13" max="13" width="0.7109375" style="66" customWidth="1"/>
    <col min="14" max="14" width="23.140625" style="66" bestFit="1" customWidth="1"/>
    <col min="15" max="15" width="0.5703125" style="66" customWidth="1"/>
    <col min="16" max="16" width="17" style="66" bestFit="1" customWidth="1"/>
    <col min="17" max="17" width="0.5703125" style="66" customWidth="1"/>
    <col min="18" max="18" width="23.140625" style="66" bestFit="1" customWidth="1"/>
    <col min="19" max="19" width="9.140625" style="123"/>
    <col min="20" max="20" width="14.28515625" style="123" bestFit="1" customWidth="1"/>
    <col min="21" max="16384" width="9.140625" style="123"/>
  </cols>
  <sheetData>
    <row r="1" spans="1:21" ht="24.75">
      <c r="A1" s="281" t="s">
        <v>94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</row>
    <row r="2" spans="1:21" ht="24.75">
      <c r="A2" s="281" t="s">
        <v>57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21" ht="24.75">
      <c r="A3" s="281" t="str">
        <f>' سهام'!A3:W3</f>
        <v>برای ماه منتهی به 1402/07/30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</row>
    <row r="4" spans="1:21" ht="24.75">
      <c r="A4" s="278" t="s">
        <v>66</v>
      </c>
      <c r="B4" s="278"/>
      <c r="C4" s="278"/>
      <c r="D4" s="278"/>
      <c r="E4" s="278"/>
      <c r="F4" s="278"/>
      <c r="G4" s="278"/>
      <c r="H4" s="278"/>
      <c r="I4" s="62"/>
      <c r="J4" s="63"/>
      <c r="K4" s="63"/>
      <c r="L4" s="63"/>
      <c r="M4" s="63"/>
      <c r="N4" s="63"/>
      <c r="O4" s="63"/>
      <c r="P4" s="63"/>
      <c r="Q4" s="63"/>
      <c r="R4" s="63"/>
    </row>
    <row r="5" spans="1:21" ht="24.75" customHeight="1" thickBot="1">
      <c r="A5" s="168"/>
      <c r="B5" s="279"/>
      <c r="C5" s="279"/>
      <c r="D5" s="279"/>
      <c r="E5" s="279"/>
      <c r="F5" s="279"/>
      <c r="G5" s="169"/>
      <c r="H5" s="280" t="s">
        <v>137</v>
      </c>
      <c r="I5" s="280"/>
      <c r="J5" s="280"/>
      <c r="K5" s="280"/>
      <c r="L5" s="280"/>
      <c r="M5" s="63"/>
      <c r="N5" s="280" t="s">
        <v>138</v>
      </c>
      <c r="O5" s="280"/>
      <c r="P5" s="280"/>
      <c r="Q5" s="280"/>
      <c r="R5" s="280"/>
    </row>
    <row r="6" spans="1:21" ht="46.5" customHeight="1" thickBot="1">
      <c r="A6" s="170" t="s">
        <v>38</v>
      </c>
      <c r="B6" s="171" t="s">
        <v>41</v>
      </c>
      <c r="C6" s="172"/>
      <c r="D6" s="171" t="s">
        <v>23</v>
      </c>
      <c r="E6" s="172"/>
      <c r="F6" s="171" t="s">
        <v>35</v>
      </c>
      <c r="G6" s="172"/>
      <c r="H6" s="64" t="s">
        <v>58</v>
      </c>
      <c r="I6" s="109"/>
      <c r="J6" s="64" t="s">
        <v>40</v>
      </c>
      <c r="K6" s="109"/>
      <c r="L6" s="64" t="s">
        <v>42</v>
      </c>
      <c r="M6" s="63"/>
      <c r="N6" s="64" t="s">
        <v>58</v>
      </c>
      <c r="O6" s="109"/>
      <c r="P6" s="64" t="s">
        <v>40</v>
      </c>
      <c r="Q6" s="109"/>
      <c r="R6" s="64" t="s">
        <v>42</v>
      </c>
    </row>
    <row r="7" spans="1:21" s="138" customFormat="1" ht="46.5" customHeight="1">
      <c r="A7" s="133" t="s">
        <v>108</v>
      </c>
      <c r="B7" s="58" t="s">
        <v>133</v>
      </c>
      <c r="C7" s="173"/>
      <c r="D7" s="174" t="s">
        <v>93</v>
      </c>
      <c r="F7" s="65" t="s">
        <v>93</v>
      </c>
      <c r="H7" s="58">
        <v>0</v>
      </c>
      <c r="I7" s="58"/>
      <c r="J7" s="58">
        <v>0</v>
      </c>
      <c r="K7" s="58"/>
      <c r="L7" s="58">
        <f>H7+J7</f>
        <v>0</v>
      </c>
      <c r="M7" s="58"/>
      <c r="N7" s="58">
        <v>1053599341</v>
      </c>
      <c r="O7" s="58"/>
      <c r="P7" s="58">
        <v>0</v>
      </c>
      <c r="Q7" s="58"/>
      <c r="R7" s="58">
        <f>N7+P7</f>
        <v>1053599341</v>
      </c>
      <c r="S7" s="117"/>
      <c r="T7" s="175"/>
      <c r="U7" s="175"/>
    </row>
    <row r="8" spans="1:21" s="138" customFormat="1" ht="46.5" customHeight="1">
      <c r="A8" s="133" t="s">
        <v>106</v>
      </c>
      <c r="B8" s="58" t="s">
        <v>139</v>
      </c>
      <c r="C8" s="173"/>
      <c r="D8" s="174" t="s">
        <v>93</v>
      </c>
      <c r="F8" s="58" t="s">
        <v>93</v>
      </c>
      <c r="H8" s="58">
        <v>0</v>
      </c>
      <c r="I8" s="58"/>
      <c r="J8" s="58">
        <v>0</v>
      </c>
      <c r="K8" s="58"/>
      <c r="L8" s="58">
        <f t="shared" ref="L8:L10" si="0">H8+J8</f>
        <v>0</v>
      </c>
      <c r="M8" s="58"/>
      <c r="N8" s="58">
        <v>2853769973</v>
      </c>
      <c r="O8" s="58"/>
      <c r="P8" s="58">
        <v>0</v>
      </c>
      <c r="Q8" s="58"/>
      <c r="R8" s="58">
        <f t="shared" ref="R8:R10" si="1">N8+P8</f>
        <v>2853769973</v>
      </c>
      <c r="S8" s="117"/>
      <c r="T8" s="175"/>
      <c r="U8" s="175"/>
    </row>
    <row r="9" spans="1:21" s="138" customFormat="1" ht="46.5" customHeight="1">
      <c r="A9" s="133" t="s">
        <v>105</v>
      </c>
      <c r="B9" s="58" t="s">
        <v>136</v>
      </c>
      <c r="C9" s="173"/>
      <c r="D9" s="174" t="s">
        <v>93</v>
      </c>
      <c r="F9" s="58" t="s">
        <v>93</v>
      </c>
      <c r="H9" s="58">
        <v>159884</v>
      </c>
      <c r="I9" s="58"/>
      <c r="J9" s="58">
        <v>0</v>
      </c>
      <c r="K9" s="58"/>
      <c r="L9" s="58">
        <f t="shared" si="0"/>
        <v>159884</v>
      </c>
      <c r="M9" s="58"/>
      <c r="N9" s="58">
        <v>2823089765</v>
      </c>
      <c r="O9" s="58"/>
      <c r="P9" s="58">
        <v>0</v>
      </c>
      <c r="Q9" s="58"/>
      <c r="R9" s="58">
        <f t="shared" si="1"/>
        <v>2823089765</v>
      </c>
      <c r="S9" s="117"/>
      <c r="T9" s="175"/>
      <c r="U9" s="175"/>
    </row>
    <row r="10" spans="1:21" s="138" customFormat="1" ht="46.5" customHeight="1">
      <c r="A10" s="133" t="s">
        <v>107</v>
      </c>
      <c r="B10" s="58" t="s">
        <v>139</v>
      </c>
      <c r="C10" s="173"/>
      <c r="D10" s="174" t="s">
        <v>93</v>
      </c>
      <c r="F10" s="58" t="s">
        <v>93</v>
      </c>
      <c r="H10" s="58">
        <v>9849</v>
      </c>
      <c r="I10" s="58"/>
      <c r="J10" s="58">
        <v>0</v>
      </c>
      <c r="K10" s="58"/>
      <c r="L10" s="58">
        <f t="shared" si="0"/>
        <v>9849</v>
      </c>
      <c r="M10" s="58"/>
      <c r="N10" s="58">
        <v>29380</v>
      </c>
      <c r="O10" s="58"/>
      <c r="P10" s="58">
        <v>0</v>
      </c>
      <c r="Q10" s="58"/>
      <c r="R10" s="58">
        <f t="shared" si="1"/>
        <v>29380</v>
      </c>
      <c r="S10" s="117"/>
      <c r="T10" s="175"/>
      <c r="U10" s="175"/>
    </row>
    <row r="11" spans="1:21" ht="47.45" customHeight="1" thickBot="1">
      <c r="A11" s="133"/>
      <c r="B11" s="169"/>
      <c r="C11" s="169"/>
      <c r="D11" s="169"/>
      <c r="E11" s="169"/>
      <c r="F11" s="169"/>
      <c r="G11" s="169"/>
      <c r="H11" s="176">
        <f>SUM(H7:H10)</f>
        <v>169733</v>
      </c>
      <c r="I11" s="177"/>
      <c r="J11" s="176">
        <f>SUM(J7:J10)</f>
        <v>0</v>
      </c>
      <c r="K11" s="177"/>
      <c r="L11" s="176">
        <f>SUM(L7:L10)</f>
        <v>169733</v>
      </c>
      <c r="M11" s="177"/>
      <c r="N11" s="176">
        <f>SUM(N7:N10)</f>
        <v>6730488459</v>
      </c>
      <c r="O11" s="177"/>
      <c r="P11" s="176">
        <f>SUM(P7:P10)</f>
        <v>0</v>
      </c>
      <c r="Q11" s="105" t="e">
        <f>SUM(#REF!)</f>
        <v>#REF!</v>
      </c>
      <c r="R11" s="176">
        <f>SUM(R7:R10)</f>
        <v>6730488459</v>
      </c>
    </row>
    <row r="12" spans="1:21" ht="22.5" thickTop="1">
      <c r="I12" s="138"/>
      <c r="K12" s="138"/>
      <c r="M12" s="138"/>
      <c r="O12" s="138"/>
    </row>
    <row r="13" spans="1:21" ht="21.75">
      <c r="I13" s="138"/>
      <c r="K13" s="138"/>
      <c r="M13" s="138"/>
      <c r="O13" s="138"/>
    </row>
    <row r="14" spans="1:21" ht="21.75">
      <c r="H14" s="117"/>
      <c r="I14" s="138"/>
      <c r="K14" s="138"/>
      <c r="M14" s="138"/>
    </row>
    <row r="15" spans="1:21" s="141" customFormat="1" ht="21.75">
      <c r="H15" s="166"/>
      <c r="J15" s="167"/>
      <c r="L15" s="67"/>
      <c r="N15" s="68"/>
      <c r="P15" s="166"/>
      <c r="R15" s="53"/>
    </row>
    <row r="16" spans="1:21" s="141" customFormat="1" ht="21.75">
      <c r="H16" s="69"/>
      <c r="I16" s="157"/>
      <c r="J16" s="157"/>
      <c r="L16" s="67"/>
      <c r="N16" s="69"/>
      <c r="P16" s="157"/>
      <c r="R16" s="53"/>
    </row>
    <row r="17" spans="8:18" ht="21.75">
      <c r="H17" s="58"/>
      <c r="I17" s="138"/>
      <c r="K17" s="138"/>
      <c r="L17" s="53"/>
      <c r="N17" s="58"/>
      <c r="R17" s="53"/>
    </row>
    <row r="18" spans="8:18" ht="21.75">
      <c r="H18" s="70"/>
      <c r="K18" s="138"/>
      <c r="L18" s="53"/>
      <c r="N18" s="70"/>
      <c r="R18" s="53"/>
    </row>
    <row r="19" spans="8:18">
      <c r="L19" s="53"/>
      <c r="R19" s="53"/>
    </row>
    <row r="20" spans="8:18">
      <c r="L20" s="53"/>
      <c r="R20" s="53"/>
    </row>
    <row r="21" spans="8:18">
      <c r="L21" s="53"/>
      <c r="R21" s="53"/>
    </row>
    <row r="22" spans="8:18">
      <c r="L22" s="53"/>
      <c r="R22" s="53"/>
    </row>
  </sheetData>
  <autoFilter ref="A6:R6" xr:uid="{00000000-0009-0000-0000-000005000000}">
    <sortState xmlns:xlrd2="http://schemas.microsoft.com/office/spreadsheetml/2017/richdata2" ref="A7:R14">
      <sortCondition descending="1" ref="R6"/>
    </sortState>
  </autoFilter>
  <mergeCells count="7">
    <mergeCell ref="A4:H4"/>
    <mergeCell ref="B5:F5"/>
    <mergeCell ref="N5:R5"/>
    <mergeCell ref="A1:R1"/>
    <mergeCell ref="A2:R2"/>
    <mergeCell ref="A3:R3"/>
    <mergeCell ref="H5:L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7"/>
  <sheetViews>
    <sheetView rightToLeft="1" view="pageBreakPreview" zoomScale="90" zoomScaleNormal="100" zoomScaleSheetLayoutView="90" workbookViewId="0">
      <selection activeCell="I24" sqref="I24"/>
    </sheetView>
  </sheetViews>
  <sheetFormatPr defaultColWidth="9.140625" defaultRowHeight="17.25"/>
  <cols>
    <col min="1" max="1" width="30.5703125" style="141" bestFit="1" customWidth="1"/>
    <col min="2" max="2" width="0.5703125" style="141" customWidth="1"/>
    <col min="3" max="3" width="15" style="141" customWidth="1"/>
    <col min="4" max="4" width="0.85546875" style="141" customWidth="1"/>
    <col min="5" max="5" width="15.28515625" style="141" bestFit="1" customWidth="1"/>
    <col min="6" max="6" width="1.140625" style="141" customWidth="1"/>
    <col min="7" max="7" width="9.42578125" style="141" bestFit="1" customWidth="1"/>
    <col min="8" max="8" width="0.5703125" style="141" customWidth="1"/>
    <col min="9" max="9" width="19.42578125" style="141" customWidth="1"/>
    <col min="10" max="10" width="1" style="141" customWidth="1"/>
    <col min="11" max="11" width="15.28515625" style="141" customWidth="1"/>
    <col min="12" max="12" width="1.140625" style="141" customWidth="1"/>
    <col min="13" max="13" width="18.28515625" style="141" customWidth="1"/>
    <col min="14" max="14" width="1" style="141" customWidth="1"/>
    <col min="15" max="15" width="19.42578125" style="141" bestFit="1" customWidth="1"/>
    <col min="16" max="16" width="1.140625" style="141" customWidth="1"/>
    <col min="17" max="17" width="16" style="141" bestFit="1" customWidth="1"/>
    <col min="18" max="18" width="1.140625" style="141" customWidth="1"/>
    <col min="19" max="19" width="21.140625" style="141" bestFit="1" customWidth="1"/>
    <col min="20" max="20" width="2.85546875" style="141" customWidth="1"/>
    <col min="21" max="16384" width="9.140625" style="141"/>
  </cols>
  <sheetData>
    <row r="1" spans="1:23" ht="22.5">
      <c r="A1" s="284" t="s">
        <v>94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</row>
    <row r="2" spans="1:23" ht="22.5">
      <c r="A2" s="284" t="s">
        <v>57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</row>
    <row r="3" spans="1:23" ht="22.5">
      <c r="A3" s="284" t="s">
        <v>135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</row>
    <row r="4" spans="1:23" ht="22.5">
      <c r="A4" s="285" t="s">
        <v>77</v>
      </c>
      <c r="B4" s="285"/>
      <c r="C4" s="285"/>
      <c r="D4" s="285"/>
      <c r="E4" s="285"/>
      <c r="F4" s="285"/>
      <c r="G4" s="285"/>
      <c r="H4" s="285"/>
      <c r="I4" s="286"/>
      <c r="J4" s="286"/>
      <c r="K4" s="286"/>
      <c r="L4" s="286"/>
      <c r="M4" s="286"/>
      <c r="N4" s="286"/>
      <c r="O4" s="286"/>
      <c r="P4" s="286"/>
      <c r="Q4" s="285"/>
      <c r="R4" s="285"/>
      <c r="S4" s="285"/>
    </row>
    <row r="6" spans="1:23" ht="18.75">
      <c r="C6" s="282" t="s">
        <v>78</v>
      </c>
      <c r="D6" s="283"/>
      <c r="E6" s="283"/>
      <c r="F6" s="283"/>
      <c r="G6" s="283"/>
      <c r="I6" s="282" t="s">
        <v>79</v>
      </c>
      <c r="J6" s="283"/>
      <c r="K6" s="283"/>
      <c r="L6" s="283"/>
      <c r="M6" s="283"/>
      <c r="O6" s="282" t="s">
        <v>136</v>
      </c>
      <c r="P6" s="283"/>
      <c r="Q6" s="283"/>
      <c r="R6" s="283"/>
      <c r="S6" s="283"/>
    </row>
    <row r="7" spans="1:23" ht="56.25">
      <c r="A7" s="178" t="s">
        <v>80</v>
      </c>
      <c r="C7" s="179" t="s">
        <v>81</v>
      </c>
      <c r="E7" s="179" t="s">
        <v>82</v>
      </c>
      <c r="G7" s="179" t="s">
        <v>83</v>
      </c>
      <c r="I7" s="179" t="s">
        <v>84</v>
      </c>
      <c r="K7" s="179" t="s">
        <v>85</v>
      </c>
      <c r="M7" s="179" t="s">
        <v>86</v>
      </c>
      <c r="O7" s="179" t="s">
        <v>84</v>
      </c>
      <c r="Q7" s="179" t="s">
        <v>85</v>
      </c>
      <c r="S7" s="179" t="s">
        <v>86</v>
      </c>
    </row>
    <row r="8" spans="1:23" ht="18.75">
      <c r="A8" s="180" t="s">
        <v>96</v>
      </c>
      <c r="C8" s="71" t="s">
        <v>95</v>
      </c>
      <c r="D8" s="71"/>
      <c r="E8" s="53">
        <v>1205000</v>
      </c>
      <c r="F8" s="53"/>
      <c r="G8" s="53">
        <v>690</v>
      </c>
      <c r="H8" s="53"/>
      <c r="I8" s="53">
        <v>0</v>
      </c>
      <c r="J8" s="53"/>
      <c r="K8" s="53">
        <v>0</v>
      </c>
      <c r="L8" s="53"/>
      <c r="M8" s="53">
        <f>I8+K8</f>
        <v>0</v>
      </c>
      <c r="N8" s="53"/>
      <c r="O8" s="53">
        <v>831450000</v>
      </c>
      <c r="P8" s="53"/>
      <c r="Q8" s="53">
        <v>0</v>
      </c>
      <c r="R8" s="53"/>
      <c r="S8" s="53">
        <f>O8+Q8</f>
        <v>831450000</v>
      </c>
    </row>
    <row r="9" spans="1:23" ht="18.75">
      <c r="A9" s="180" t="s">
        <v>101</v>
      </c>
      <c r="C9" s="71" t="s">
        <v>126</v>
      </c>
      <c r="D9" s="71"/>
      <c r="E9" s="53">
        <v>214650</v>
      </c>
      <c r="F9" s="53"/>
      <c r="G9" s="53">
        <v>5300</v>
      </c>
      <c r="H9" s="53"/>
      <c r="I9" s="53">
        <v>0</v>
      </c>
      <c r="J9" s="53"/>
      <c r="K9" s="53">
        <v>0</v>
      </c>
      <c r="L9" s="53"/>
      <c r="M9" s="53">
        <f>I9+K9</f>
        <v>0</v>
      </c>
      <c r="N9" s="53"/>
      <c r="O9" s="53">
        <v>1137645000</v>
      </c>
      <c r="P9" s="53"/>
      <c r="Q9" s="53">
        <v>0</v>
      </c>
      <c r="R9" s="53"/>
      <c r="S9" s="53">
        <f t="shared" ref="S9:S15" si="0">O9+Q9</f>
        <v>1137645000</v>
      </c>
    </row>
    <row r="10" spans="1:23" ht="18.75">
      <c r="A10" s="180" t="s">
        <v>99</v>
      </c>
      <c r="C10" s="71" t="s">
        <v>126</v>
      </c>
      <c r="D10" s="71"/>
      <c r="E10" s="53">
        <v>118000</v>
      </c>
      <c r="F10" s="53"/>
      <c r="G10" s="53">
        <v>8300</v>
      </c>
      <c r="H10" s="53"/>
      <c r="I10" s="53">
        <v>0</v>
      </c>
      <c r="J10" s="53"/>
      <c r="K10" s="53">
        <v>0</v>
      </c>
      <c r="L10" s="53"/>
      <c r="M10" s="53">
        <f t="shared" ref="M10:M15" si="1">I10+K10</f>
        <v>0</v>
      </c>
      <c r="N10" s="53"/>
      <c r="O10" s="53">
        <v>979400000</v>
      </c>
      <c r="P10" s="53"/>
      <c r="Q10" s="53">
        <v>0</v>
      </c>
      <c r="R10" s="53"/>
      <c r="S10" s="53">
        <f t="shared" si="0"/>
        <v>979400000</v>
      </c>
    </row>
    <row r="11" spans="1:23" ht="18.75">
      <c r="A11" s="180" t="s">
        <v>102</v>
      </c>
      <c r="C11" s="71" t="s">
        <v>127</v>
      </c>
      <c r="D11" s="71"/>
      <c r="E11" s="53">
        <v>400000</v>
      </c>
      <c r="F11" s="53"/>
      <c r="G11" s="53">
        <v>4290</v>
      </c>
      <c r="H11" s="53"/>
      <c r="I11" s="53">
        <v>0</v>
      </c>
      <c r="J11" s="53"/>
      <c r="K11" s="53">
        <v>0</v>
      </c>
      <c r="L11" s="53"/>
      <c r="M11" s="53">
        <f t="shared" si="1"/>
        <v>0</v>
      </c>
      <c r="N11" s="53"/>
      <c r="O11" s="53">
        <v>1716000000</v>
      </c>
      <c r="P11" s="53"/>
      <c r="Q11" s="53">
        <v>0</v>
      </c>
      <c r="R11" s="53"/>
      <c r="S11" s="53">
        <f t="shared" si="0"/>
        <v>1716000000</v>
      </c>
    </row>
    <row r="12" spans="1:23" ht="18.75">
      <c r="A12" s="180" t="s">
        <v>104</v>
      </c>
      <c r="C12" s="71" t="s">
        <v>128</v>
      </c>
      <c r="D12" s="71"/>
      <c r="E12" s="53">
        <v>2200000</v>
      </c>
      <c r="F12" s="53"/>
      <c r="G12" s="53">
        <v>200</v>
      </c>
      <c r="H12" s="53"/>
      <c r="I12" s="53">
        <v>0</v>
      </c>
      <c r="J12" s="53"/>
      <c r="K12" s="53">
        <v>0</v>
      </c>
      <c r="L12" s="53"/>
      <c r="M12" s="53">
        <f t="shared" si="1"/>
        <v>0</v>
      </c>
      <c r="N12" s="53"/>
      <c r="O12" s="53">
        <v>440000000</v>
      </c>
      <c r="P12" s="53"/>
      <c r="Q12" s="53">
        <v>0</v>
      </c>
      <c r="R12" s="53"/>
      <c r="S12" s="53">
        <f t="shared" si="0"/>
        <v>440000000</v>
      </c>
    </row>
    <row r="13" spans="1:23" ht="18.75">
      <c r="A13" s="180" t="s">
        <v>120</v>
      </c>
      <c r="C13" s="71" t="s">
        <v>116</v>
      </c>
      <c r="D13" s="71"/>
      <c r="E13" s="53">
        <v>1000000</v>
      </c>
      <c r="F13" s="53"/>
      <c r="G13" s="53">
        <v>1000</v>
      </c>
      <c r="H13" s="53"/>
      <c r="I13" s="53">
        <v>0</v>
      </c>
      <c r="J13" s="53"/>
      <c r="K13" s="53">
        <v>0</v>
      </c>
      <c r="L13" s="53"/>
      <c r="M13" s="53">
        <f t="shared" si="1"/>
        <v>0</v>
      </c>
      <c r="N13" s="53"/>
      <c r="O13" s="53">
        <v>1000000000</v>
      </c>
      <c r="P13" s="53"/>
      <c r="Q13" s="53">
        <v>0</v>
      </c>
      <c r="R13" s="53"/>
      <c r="S13" s="53">
        <f t="shared" si="0"/>
        <v>1000000000</v>
      </c>
    </row>
    <row r="14" spans="1:23" ht="21.75">
      <c r="A14" s="180" t="s">
        <v>100</v>
      </c>
      <c r="B14" s="181"/>
      <c r="C14" s="71" t="s">
        <v>116</v>
      </c>
      <c r="D14" s="71"/>
      <c r="E14" s="53">
        <v>494000</v>
      </c>
      <c r="F14" s="53"/>
      <c r="G14" s="53">
        <v>2350</v>
      </c>
      <c r="H14" s="53"/>
      <c r="I14" s="53">
        <v>0</v>
      </c>
      <c r="J14" s="53"/>
      <c r="K14" s="53">
        <v>0</v>
      </c>
      <c r="L14" s="53"/>
      <c r="M14" s="53">
        <f t="shared" si="1"/>
        <v>0</v>
      </c>
      <c r="N14" s="53"/>
      <c r="O14" s="53">
        <v>1160900000</v>
      </c>
      <c r="P14" s="53"/>
      <c r="Q14" s="53">
        <v>0</v>
      </c>
      <c r="R14" s="53"/>
      <c r="S14" s="53">
        <f t="shared" si="0"/>
        <v>1160900000</v>
      </c>
      <c r="U14" s="182"/>
      <c r="V14" s="182"/>
      <c r="W14" s="182"/>
    </row>
    <row r="15" spans="1:23" ht="21.75">
      <c r="A15" s="180" t="s">
        <v>97</v>
      </c>
      <c r="B15" s="181"/>
      <c r="C15" s="71" t="s">
        <v>134</v>
      </c>
      <c r="D15" s="71"/>
      <c r="E15" s="53">
        <v>1781213</v>
      </c>
      <c r="F15" s="53"/>
      <c r="G15" s="53">
        <v>550</v>
      </c>
      <c r="H15" s="53"/>
      <c r="I15" s="53">
        <v>0</v>
      </c>
      <c r="J15" s="53"/>
      <c r="K15" s="53">
        <v>0</v>
      </c>
      <c r="L15" s="53"/>
      <c r="M15" s="53">
        <f t="shared" si="1"/>
        <v>0</v>
      </c>
      <c r="N15" s="53"/>
      <c r="O15" s="53">
        <v>979667150</v>
      </c>
      <c r="P15" s="53"/>
      <c r="Q15" s="53">
        <v>-18434597</v>
      </c>
      <c r="R15" s="53"/>
      <c r="S15" s="53">
        <f t="shared" si="0"/>
        <v>961232553</v>
      </c>
      <c r="U15" s="182"/>
      <c r="V15" s="182"/>
      <c r="W15" s="182"/>
    </row>
    <row r="16" spans="1:23" ht="18.75" thickBot="1">
      <c r="A16" s="183" t="s">
        <v>87</v>
      </c>
      <c r="E16" s="157"/>
      <c r="F16" s="157"/>
      <c r="G16" s="157"/>
      <c r="H16" s="157"/>
      <c r="I16" s="184">
        <f>SUM(I8:I15)</f>
        <v>0</v>
      </c>
      <c r="J16" s="185" t="e">
        <f>SUM(#REF!)</f>
        <v>#REF!</v>
      </c>
      <c r="K16" s="186">
        <f>SUM(K8:K15)</f>
        <v>0</v>
      </c>
      <c r="L16" s="185" t="e">
        <f>SUM(#REF!)</f>
        <v>#REF!</v>
      </c>
      <c r="M16" s="184">
        <f>SUM(M8:M15)</f>
        <v>0</v>
      </c>
      <c r="N16" s="185" t="e">
        <f>SUM(#REF!)</f>
        <v>#REF!</v>
      </c>
      <c r="O16" s="184">
        <f>SUM(O8:O15)</f>
        <v>8245062150</v>
      </c>
      <c r="P16" s="185"/>
      <c r="Q16" s="184">
        <f>SUM(Q8:Q15)</f>
        <v>-18434597</v>
      </c>
      <c r="R16" s="185" t="e">
        <f>SUM(#REF!)</f>
        <v>#REF!</v>
      </c>
      <c r="S16" s="184">
        <f>SUM(S8:S15)</f>
        <v>8226627553</v>
      </c>
    </row>
    <row r="17" spans="7:19" ht="18.75" thickTop="1">
      <c r="I17" s="187"/>
      <c r="K17" s="187"/>
      <c r="M17" s="187"/>
      <c r="O17" s="187"/>
      <c r="Q17" s="187"/>
      <c r="S17" s="187"/>
    </row>
    <row r="18" spans="7:19" ht="16.5" customHeight="1"/>
    <row r="19" spans="7:19" s="53" customFormat="1" ht="18"/>
    <row r="20" spans="7:19" s="53" customFormat="1" ht="18"/>
    <row r="21" spans="7:19" s="53" customFormat="1" ht="18"/>
    <row r="22" spans="7:19" s="53" customFormat="1" ht="18"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7:19" s="53" customFormat="1" ht="18"/>
    <row r="24" spans="7:19" s="53" customFormat="1" ht="18"/>
    <row r="25" spans="7:19" s="53" customFormat="1" ht="18"/>
    <row r="26" spans="7:19" s="53" customFormat="1" ht="18"/>
    <row r="27" spans="7:19" s="53" customFormat="1" ht="18"/>
  </sheetData>
  <autoFilter ref="A7:S7" xr:uid="{00000000-0009-0000-0000-000006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2"/>
  <sheetViews>
    <sheetView rightToLeft="1" view="pageBreakPreview" topLeftCell="A3" zoomScale="80" zoomScaleNormal="100" zoomScaleSheetLayoutView="80" workbookViewId="0">
      <selection activeCell="G35" sqref="G35"/>
    </sheetView>
  </sheetViews>
  <sheetFormatPr defaultColWidth="9.140625" defaultRowHeight="17.25"/>
  <cols>
    <col min="1" max="1" width="29.7109375" style="141" customWidth="1"/>
    <col min="2" max="2" width="1.140625" style="141" customWidth="1"/>
    <col min="3" max="3" width="17.28515625" style="141" bestFit="1" customWidth="1"/>
    <col min="4" max="4" width="0.85546875" style="141" customWidth="1"/>
    <col min="5" max="5" width="24.5703125" style="60" bestFit="1" customWidth="1"/>
    <col min="6" max="6" width="0.5703125" style="60" customWidth="1"/>
    <col min="7" max="7" width="22.5703125" style="60" bestFit="1" customWidth="1"/>
    <col min="8" max="8" width="0.85546875" style="60" customWidth="1"/>
    <col min="9" max="9" width="22" style="78" bestFit="1" customWidth="1"/>
    <col min="10" max="10" width="0.5703125" style="78" customWidth="1"/>
    <col min="11" max="11" width="13.7109375" style="78" customWidth="1"/>
    <col min="12" max="12" width="0.42578125" style="78" customWidth="1"/>
    <col min="13" max="13" width="26.28515625" style="78" bestFit="1" customWidth="1"/>
    <col min="14" max="14" width="0.42578125" style="78" customWidth="1"/>
    <col min="15" max="15" width="24.28515625" style="78" bestFit="1" customWidth="1"/>
    <col min="16" max="16" width="0.5703125" style="78" customWidth="1"/>
    <col min="17" max="17" width="24.28515625" style="78" bestFit="1" customWidth="1"/>
    <col min="18" max="19" width="9.140625" style="141"/>
    <col min="20" max="20" width="23.140625" style="141" bestFit="1" customWidth="1"/>
    <col min="21" max="16384" width="9.140625" style="141"/>
  </cols>
  <sheetData>
    <row r="1" spans="1:17" ht="22.5">
      <c r="A1" s="284" t="s">
        <v>94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22.5">
      <c r="A2" s="284" t="s">
        <v>57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</row>
    <row r="3" spans="1:17" ht="22.5">
      <c r="A3" s="284" t="str">
        <f>' سهام'!A3:W3</f>
        <v>برای ماه منتهی به 1402/07/30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17" ht="22.5">
      <c r="A4" s="285" t="s">
        <v>65</v>
      </c>
      <c r="B4" s="285"/>
      <c r="C4" s="285"/>
      <c r="D4" s="285"/>
      <c r="E4" s="285"/>
      <c r="F4" s="285"/>
      <c r="G4" s="285"/>
      <c r="H4" s="285"/>
      <c r="I4" s="285"/>
      <c r="J4" s="286"/>
      <c r="K4" s="286"/>
      <c r="L4" s="286"/>
      <c r="M4" s="286"/>
      <c r="N4" s="286"/>
      <c r="O4" s="286"/>
      <c r="P4" s="286"/>
      <c r="Q4" s="286"/>
    </row>
    <row r="5" spans="1:17" ht="15.75" customHeight="1" thickBot="1">
      <c r="A5" s="138"/>
      <c r="B5" s="138"/>
      <c r="C5" s="290" t="s">
        <v>137</v>
      </c>
      <c r="D5" s="290"/>
      <c r="E5" s="290"/>
      <c r="F5" s="290"/>
      <c r="G5" s="290"/>
      <c r="H5" s="290"/>
      <c r="I5" s="290"/>
      <c r="J5" s="17"/>
      <c r="K5" s="291" t="s">
        <v>138</v>
      </c>
      <c r="L5" s="291"/>
      <c r="M5" s="291"/>
      <c r="N5" s="291"/>
      <c r="O5" s="291"/>
      <c r="P5" s="291"/>
      <c r="Q5" s="291"/>
    </row>
    <row r="6" spans="1:17" ht="22.5" thickBot="1">
      <c r="A6" s="188" t="s">
        <v>38</v>
      </c>
      <c r="B6" s="188"/>
      <c r="C6" s="189" t="s">
        <v>3</v>
      </c>
      <c r="D6" s="188"/>
      <c r="E6" s="92" t="s">
        <v>46</v>
      </c>
      <c r="F6" s="93"/>
      <c r="G6" s="94" t="s">
        <v>43</v>
      </c>
      <c r="H6" s="93"/>
      <c r="I6" s="74" t="s">
        <v>47</v>
      </c>
      <c r="J6" s="17"/>
      <c r="K6" s="72" t="s">
        <v>3</v>
      </c>
      <c r="L6" s="73"/>
      <c r="M6" s="74" t="s">
        <v>21</v>
      </c>
      <c r="N6" s="73"/>
      <c r="O6" s="72" t="s">
        <v>43</v>
      </c>
      <c r="P6" s="73"/>
      <c r="Q6" s="75" t="s">
        <v>47</v>
      </c>
    </row>
    <row r="7" spans="1:17" ht="21.75">
      <c r="A7" s="141" t="s">
        <v>120</v>
      </c>
      <c r="B7" s="188"/>
      <c r="C7" s="104">
        <v>0</v>
      </c>
      <c r="D7" s="188"/>
      <c r="E7" s="104">
        <v>0</v>
      </c>
      <c r="F7" s="93"/>
      <c r="G7" s="95">
        <v>0</v>
      </c>
      <c r="H7" s="93"/>
      <c r="I7" s="95">
        <v>0</v>
      </c>
      <c r="J7" s="17"/>
      <c r="K7" s="95">
        <v>1000000</v>
      </c>
      <c r="L7" s="73"/>
      <c r="M7" s="95">
        <v>45841586400</v>
      </c>
      <c r="N7" s="73"/>
      <c r="O7" s="95">
        <v>-45841586400</v>
      </c>
      <c r="P7" s="73"/>
      <c r="Q7" s="95">
        <v>5839023438</v>
      </c>
    </row>
    <row r="8" spans="1:17" ht="21.75">
      <c r="A8" s="141" t="s">
        <v>130</v>
      </c>
      <c r="B8" s="188"/>
      <c r="C8" s="104">
        <v>0</v>
      </c>
      <c r="D8" s="188"/>
      <c r="E8" s="104">
        <v>0</v>
      </c>
      <c r="F8" s="93"/>
      <c r="G8" s="95">
        <v>0</v>
      </c>
      <c r="H8" s="93"/>
      <c r="I8" s="95">
        <v>0</v>
      </c>
      <c r="J8" s="17"/>
      <c r="K8" s="95">
        <v>5650000</v>
      </c>
      <c r="L8" s="73"/>
      <c r="M8" s="95">
        <v>38159404804</v>
      </c>
      <c r="N8" s="73"/>
      <c r="O8" s="95">
        <v>-38159404804</v>
      </c>
      <c r="P8" s="73"/>
      <c r="Q8" s="95">
        <v>2394770864</v>
      </c>
    </row>
    <row r="9" spans="1:17" ht="21.75">
      <c r="A9" s="141" t="s">
        <v>103</v>
      </c>
      <c r="B9" s="188"/>
      <c r="C9" s="104">
        <v>3095</v>
      </c>
      <c r="D9" s="188"/>
      <c r="E9" s="104">
        <v>67418433</v>
      </c>
      <c r="F9" s="93"/>
      <c r="G9" s="95">
        <v>-67418433</v>
      </c>
      <c r="H9" s="93"/>
      <c r="I9" s="95">
        <v>-9822655</v>
      </c>
      <c r="J9" s="17"/>
      <c r="K9" s="95">
        <v>86697</v>
      </c>
      <c r="L9" s="73"/>
      <c r="M9" s="95">
        <v>1888522105</v>
      </c>
      <c r="N9" s="73"/>
      <c r="O9" s="95">
        <v>-1888522105</v>
      </c>
      <c r="P9" s="73"/>
      <c r="Q9" s="95">
        <v>-180746676</v>
      </c>
    </row>
    <row r="10" spans="1:17" ht="21.75">
      <c r="A10" s="141" t="s">
        <v>99</v>
      </c>
      <c r="B10" s="188"/>
      <c r="C10" s="104">
        <v>870</v>
      </c>
      <c r="D10" s="188"/>
      <c r="E10" s="104">
        <v>20485829</v>
      </c>
      <c r="F10" s="93"/>
      <c r="G10" s="95">
        <v>-20485829</v>
      </c>
      <c r="H10" s="93"/>
      <c r="I10" s="95">
        <v>-4007947</v>
      </c>
      <c r="J10" s="17"/>
      <c r="K10" s="95">
        <v>47845</v>
      </c>
      <c r="L10" s="73"/>
      <c r="M10" s="95">
        <v>1126602871</v>
      </c>
      <c r="N10" s="73"/>
      <c r="O10" s="95">
        <v>-1126602871</v>
      </c>
      <c r="P10" s="73"/>
      <c r="Q10" s="95">
        <v>-115105676</v>
      </c>
    </row>
    <row r="11" spans="1:17" ht="21.75">
      <c r="A11" s="141" t="s">
        <v>100</v>
      </c>
      <c r="B11" s="188"/>
      <c r="C11" s="104">
        <v>1214</v>
      </c>
      <c r="D11" s="188"/>
      <c r="E11" s="104">
        <v>23361104</v>
      </c>
      <c r="F11" s="93"/>
      <c r="G11" s="95">
        <v>-23361104</v>
      </c>
      <c r="H11" s="93"/>
      <c r="I11" s="95">
        <v>-4939651</v>
      </c>
      <c r="J11" s="17"/>
      <c r="K11" s="95">
        <v>66768</v>
      </c>
      <c r="L11" s="73"/>
      <c r="M11" s="95">
        <v>1284822224</v>
      </c>
      <c r="N11" s="73"/>
      <c r="O11" s="95">
        <v>-1284822224</v>
      </c>
      <c r="P11" s="73"/>
      <c r="Q11" s="95">
        <v>-238229743</v>
      </c>
    </row>
    <row r="12" spans="1:17" ht="21.75">
      <c r="A12" s="141" t="s">
        <v>123</v>
      </c>
      <c r="B12" s="188"/>
      <c r="C12" s="104">
        <v>0</v>
      </c>
      <c r="D12" s="188"/>
      <c r="E12" s="104">
        <v>0</v>
      </c>
      <c r="F12" s="93"/>
      <c r="G12" s="95">
        <v>0</v>
      </c>
      <c r="H12" s="93"/>
      <c r="I12" s="95">
        <v>0</v>
      </c>
      <c r="J12" s="17"/>
      <c r="K12" s="95">
        <v>525</v>
      </c>
      <c r="L12" s="73"/>
      <c r="M12" s="95">
        <v>50390555</v>
      </c>
      <c r="N12" s="73"/>
      <c r="O12" s="95">
        <v>-50390555</v>
      </c>
      <c r="P12" s="73"/>
      <c r="Q12" s="95">
        <v>-8363823</v>
      </c>
    </row>
    <row r="13" spans="1:17" ht="21.75">
      <c r="A13" s="141" t="s">
        <v>101</v>
      </c>
      <c r="B13" s="188"/>
      <c r="C13" s="104">
        <v>527</v>
      </c>
      <c r="D13" s="188"/>
      <c r="E13" s="104">
        <v>30471635</v>
      </c>
      <c r="F13" s="93"/>
      <c r="G13" s="95">
        <v>-30471635</v>
      </c>
      <c r="H13" s="93"/>
      <c r="I13" s="95">
        <v>-7539461</v>
      </c>
      <c r="J13" s="17"/>
      <c r="K13" s="95">
        <v>29010</v>
      </c>
      <c r="L13" s="73"/>
      <c r="M13" s="95">
        <v>1677385461</v>
      </c>
      <c r="N13" s="73"/>
      <c r="O13" s="95">
        <v>-1677385461</v>
      </c>
      <c r="P13" s="73"/>
      <c r="Q13" s="95">
        <v>-371232816</v>
      </c>
    </row>
    <row r="14" spans="1:17" ht="21.75">
      <c r="A14" s="141" t="s">
        <v>124</v>
      </c>
      <c r="B14" s="188"/>
      <c r="C14" s="104">
        <v>0</v>
      </c>
      <c r="D14" s="188"/>
      <c r="E14" s="104">
        <v>0</v>
      </c>
      <c r="F14" s="93"/>
      <c r="G14" s="95">
        <v>0</v>
      </c>
      <c r="H14" s="93"/>
      <c r="I14" s="95">
        <v>0</v>
      </c>
      <c r="J14" s="17"/>
      <c r="K14" s="95">
        <v>5332</v>
      </c>
      <c r="L14" s="73"/>
      <c r="M14" s="95">
        <v>135952169</v>
      </c>
      <c r="N14" s="73"/>
      <c r="O14" s="95">
        <v>-135952169</v>
      </c>
      <c r="P14" s="73"/>
      <c r="Q14" s="95">
        <v>-11926390</v>
      </c>
    </row>
    <row r="15" spans="1:17" ht="21.75">
      <c r="A15" s="141" t="s">
        <v>117</v>
      </c>
      <c r="B15" s="188"/>
      <c r="C15" s="104">
        <v>0</v>
      </c>
      <c r="D15" s="188"/>
      <c r="E15" s="104">
        <v>0</v>
      </c>
      <c r="F15" s="93"/>
      <c r="G15" s="95">
        <v>0</v>
      </c>
      <c r="H15" s="93"/>
      <c r="I15" s="95">
        <v>0</v>
      </c>
      <c r="J15" s="17"/>
      <c r="K15" s="95">
        <v>2244</v>
      </c>
      <c r="L15" s="73"/>
      <c r="M15" s="95">
        <v>69910166</v>
      </c>
      <c r="N15" s="73"/>
      <c r="O15" s="95">
        <v>-69910166</v>
      </c>
      <c r="P15" s="73"/>
      <c r="Q15" s="95">
        <v>-7076245</v>
      </c>
    </row>
    <row r="16" spans="1:17" ht="21.75">
      <c r="A16" s="141" t="s">
        <v>102</v>
      </c>
      <c r="B16" s="188"/>
      <c r="C16" s="104">
        <v>983</v>
      </c>
      <c r="D16" s="188"/>
      <c r="E16" s="104">
        <v>33129149</v>
      </c>
      <c r="F16" s="93"/>
      <c r="G16" s="95">
        <v>-33129149</v>
      </c>
      <c r="H16" s="93"/>
      <c r="I16" s="95">
        <v>-9066771</v>
      </c>
      <c r="J16" s="17"/>
      <c r="K16" s="95">
        <v>54063</v>
      </c>
      <c r="L16" s="73"/>
      <c r="M16" s="95">
        <v>1822035813</v>
      </c>
      <c r="N16" s="73"/>
      <c r="O16" s="95">
        <v>-1822035813</v>
      </c>
      <c r="P16" s="73"/>
      <c r="Q16" s="95">
        <v>-417391876</v>
      </c>
    </row>
    <row r="17" spans="1:17" ht="21.75">
      <c r="A17" s="141" t="s">
        <v>96</v>
      </c>
      <c r="B17" s="188"/>
      <c r="C17" s="104">
        <v>38896</v>
      </c>
      <c r="D17" s="188"/>
      <c r="E17" s="104">
        <v>445556023</v>
      </c>
      <c r="F17" s="93"/>
      <c r="G17" s="95">
        <v>-445556023</v>
      </c>
      <c r="H17" s="93"/>
      <c r="I17" s="95">
        <v>-21442333</v>
      </c>
      <c r="J17" s="17"/>
      <c r="K17" s="95">
        <v>198802</v>
      </c>
      <c r="L17" s="73"/>
      <c r="M17" s="95">
        <v>2277288887</v>
      </c>
      <c r="N17" s="73"/>
      <c r="O17" s="95">
        <v>-2277288887</v>
      </c>
      <c r="P17" s="73"/>
      <c r="Q17" s="95">
        <v>-70212531</v>
      </c>
    </row>
    <row r="18" spans="1:17" ht="21.75">
      <c r="A18" s="141" t="s">
        <v>121</v>
      </c>
      <c r="B18" s="188"/>
      <c r="C18" s="104">
        <v>0</v>
      </c>
      <c r="D18" s="188"/>
      <c r="E18" s="104">
        <v>0</v>
      </c>
      <c r="F18" s="93"/>
      <c r="G18" s="95">
        <v>0</v>
      </c>
      <c r="H18" s="93"/>
      <c r="I18" s="95">
        <v>0</v>
      </c>
      <c r="J18" s="17"/>
      <c r="K18" s="95">
        <v>5704</v>
      </c>
      <c r="L18" s="73"/>
      <c r="M18" s="95">
        <v>132075586</v>
      </c>
      <c r="N18" s="73"/>
      <c r="O18" s="95">
        <v>-132075586</v>
      </c>
      <c r="P18" s="73"/>
      <c r="Q18" s="95">
        <v>1022574</v>
      </c>
    </row>
    <row r="19" spans="1:17" ht="21.75">
      <c r="A19" s="141" t="s">
        <v>104</v>
      </c>
      <c r="B19" s="188"/>
      <c r="C19" s="104">
        <v>5409</v>
      </c>
      <c r="D19" s="188"/>
      <c r="E19" s="104">
        <v>18950318</v>
      </c>
      <c r="F19" s="93"/>
      <c r="G19" s="95">
        <v>-18950318</v>
      </c>
      <c r="H19" s="93"/>
      <c r="I19" s="95">
        <v>2395647</v>
      </c>
      <c r="J19" s="17"/>
      <c r="K19" s="95">
        <v>297355</v>
      </c>
      <c r="L19" s="73"/>
      <c r="M19" s="95">
        <v>1041777011</v>
      </c>
      <c r="N19" s="73"/>
      <c r="O19" s="95">
        <v>-1041777011</v>
      </c>
      <c r="P19" s="73"/>
      <c r="Q19" s="95">
        <v>95325500</v>
      </c>
    </row>
    <row r="20" spans="1:17" ht="21.75">
      <c r="A20" s="141" t="s">
        <v>125</v>
      </c>
      <c r="B20" s="188"/>
      <c r="C20" s="104">
        <v>0</v>
      </c>
      <c r="D20" s="188"/>
      <c r="E20" s="104">
        <v>0</v>
      </c>
      <c r="F20" s="93"/>
      <c r="G20" s="95">
        <v>0</v>
      </c>
      <c r="H20" s="93"/>
      <c r="I20" s="95">
        <v>0</v>
      </c>
      <c r="J20" s="17"/>
      <c r="K20" s="95">
        <v>303</v>
      </c>
      <c r="L20" s="73"/>
      <c r="M20" s="95">
        <v>7915443</v>
      </c>
      <c r="N20" s="73"/>
      <c r="O20" s="95">
        <v>-7915443</v>
      </c>
      <c r="P20" s="73"/>
      <c r="Q20" s="95">
        <v>512058</v>
      </c>
    </row>
    <row r="21" spans="1:17" ht="21.75">
      <c r="A21" s="141" t="s">
        <v>122</v>
      </c>
      <c r="B21" s="188"/>
      <c r="C21" s="104">
        <v>609</v>
      </c>
      <c r="D21" s="188"/>
      <c r="E21" s="104">
        <v>9260246</v>
      </c>
      <c r="F21" s="93"/>
      <c r="G21" s="95">
        <v>-9260246</v>
      </c>
      <c r="H21" s="93"/>
      <c r="I21" s="95">
        <v>-827348</v>
      </c>
      <c r="J21" s="17"/>
      <c r="K21" s="95">
        <v>226312</v>
      </c>
      <c r="L21" s="73"/>
      <c r="M21" s="95">
        <v>3441222830</v>
      </c>
      <c r="N21" s="73"/>
      <c r="O21" s="95">
        <v>-3441222830</v>
      </c>
      <c r="P21" s="73"/>
      <c r="Q21" s="95">
        <v>-165739078</v>
      </c>
    </row>
    <row r="22" spans="1:17" ht="21.75">
      <c r="A22" s="141" t="s">
        <v>98</v>
      </c>
      <c r="B22" s="188"/>
      <c r="C22" s="104">
        <v>1563</v>
      </c>
      <c r="D22" s="188"/>
      <c r="E22" s="104">
        <v>33831520</v>
      </c>
      <c r="F22" s="93"/>
      <c r="G22" s="95">
        <v>-33831520</v>
      </c>
      <c r="H22" s="93"/>
      <c r="I22" s="95">
        <v>-2633205</v>
      </c>
      <c r="J22" s="17"/>
      <c r="K22" s="95">
        <v>85961</v>
      </c>
      <c r="L22" s="73"/>
      <c r="M22" s="95">
        <v>1860647031</v>
      </c>
      <c r="N22" s="73"/>
      <c r="O22" s="95">
        <v>-1860647031</v>
      </c>
      <c r="P22" s="73"/>
      <c r="Q22" s="95">
        <v>-75957867</v>
      </c>
    </row>
    <row r="23" spans="1:17" ht="21.75">
      <c r="A23" s="141" t="s">
        <v>97</v>
      </c>
      <c r="B23" s="188"/>
      <c r="C23" s="104">
        <v>5050</v>
      </c>
      <c r="D23" s="188"/>
      <c r="E23" s="104">
        <v>18656598</v>
      </c>
      <c r="F23" s="93"/>
      <c r="G23" s="95">
        <v>-18656598</v>
      </c>
      <c r="H23" s="93"/>
      <c r="I23" s="106">
        <v>-3403465</v>
      </c>
      <c r="J23" s="17"/>
      <c r="K23" s="95">
        <v>123837</v>
      </c>
      <c r="L23" s="73"/>
      <c r="M23" s="95">
        <v>457500413</v>
      </c>
      <c r="N23" s="73"/>
      <c r="O23" s="95">
        <v>-457500413</v>
      </c>
      <c r="P23" s="73"/>
      <c r="Q23" s="95">
        <v>7021908</v>
      </c>
    </row>
    <row r="24" spans="1:17" ht="21.75">
      <c r="A24" s="141" t="s">
        <v>119</v>
      </c>
      <c r="B24" s="188"/>
      <c r="C24" s="104">
        <v>1129</v>
      </c>
      <c r="D24" s="188"/>
      <c r="E24" s="104">
        <v>14259913</v>
      </c>
      <c r="F24" s="93"/>
      <c r="G24" s="95">
        <v>-14259913</v>
      </c>
      <c r="H24" s="93"/>
      <c r="I24" s="95">
        <v>1188446</v>
      </c>
      <c r="J24" s="17"/>
      <c r="K24" s="95">
        <v>124523</v>
      </c>
      <c r="L24" s="73"/>
      <c r="M24" s="95">
        <v>1572796372</v>
      </c>
      <c r="N24" s="73"/>
      <c r="O24" s="95">
        <v>-1572796372</v>
      </c>
      <c r="P24" s="73"/>
      <c r="Q24" s="95">
        <v>216121884</v>
      </c>
    </row>
    <row r="25" spans="1:17" ht="22.5" thickBot="1">
      <c r="A25" s="104" t="s">
        <v>2</v>
      </c>
      <c r="B25" s="104"/>
      <c r="C25" s="104"/>
      <c r="E25" s="190">
        <f>SUM(E7:E24)</f>
        <v>715380768</v>
      </c>
      <c r="F25" s="58"/>
      <c r="G25" s="176">
        <f>SUM(G7:G24)</f>
        <v>-715380768</v>
      </c>
      <c r="H25" s="58"/>
      <c r="I25" s="176">
        <f>SUM(I7:I24)</f>
        <v>-60098743</v>
      </c>
      <c r="J25" s="191"/>
      <c r="K25" s="95"/>
      <c r="L25" s="192"/>
      <c r="M25" s="176">
        <f>SUM(M7:M24)</f>
        <v>102847836141</v>
      </c>
      <c r="N25" s="58"/>
      <c r="O25" s="176">
        <f>SUM(O7:O24)</f>
        <v>-102847836141</v>
      </c>
      <c r="P25" s="193"/>
      <c r="Q25" s="176">
        <f>SUM(Q7:Q24)</f>
        <v>6891815505</v>
      </c>
    </row>
    <row r="26" spans="1:17" ht="23.25" thickTop="1">
      <c r="E26" s="96"/>
      <c r="F26" s="141"/>
      <c r="G26" s="96"/>
      <c r="H26" s="96"/>
      <c r="I26" s="96"/>
      <c r="J26" s="141"/>
      <c r="K26" s="141"/>
      <c r="L26" s="141"/>
      <c r="M26" s="99"/>
      <c r="N26" s="141"/>
      <c r="O26" s="99"/>
      <c r="P26" s="141"/>
      <c r="Q26" s="99"/>
    </row>
    <row r="27" spans="1:17" ht="22.5">
      <c r="E27" s="96"/>
      <c r="F27" s="141"/>
      <c r="G27" s="96"/>
      <c r="H27" s="141"/>
      <c r="I27" s="96"/>
      <c r="J27" s="141"/>
      <c r="K27" s="141"/>
      <c r="L27" s="141"/>
      <c r="M27" s="96"/>
      <c r="N27" s="141"/>
      <c r="O27" s="96"/>
      <c r="P27" s="141"/>
      <c r="Q27" s="96"/>
    </row>
    <row r="28" spans="1:17" ht="10.5" customHeight="1">
      <c r="A28" s="138"/>
      <c r="B28" s="138"/>
      <c r="C28" s="138"/>
      <c r="D28" s="138"/>
      <c r="E28" s="91"/>
      <c r="F28" s="91"/>
      <c r="G28" s="91"/>
      <c r="H28" s="91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21.75">
      <c r="A29" s="287" t="s">
        <v>45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9"/>
    </row>
    <row r="30" spans="1:17" ht="6" customHeight="1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</row>
    <row r="31" spans="1:17" ht="18" customHeight="1">
      <c r="A31" s="195"/>
      <c r="B31" s="195"/>
      <c r="C31" s="195"/>
      <c r="D31" s="195"/>
      <c r="E31" s="157"/>
      <c r="F31" s="141"/>
      <c r="G31" s="141"/>
      <c r="H31" s="141"/>
      <c r="I31" s="196"/>
      <c r="J31" s="141"/>
      <c r="K31" s="196"/>
      <c r="L31" s="141"/>
      <c r="M31" s="196"/>
      <c r="N31" s="141"/>
      <c r="O31" s="141"/>
      <c r="P31" s="141"/>
      <c r="Q31" s="117"/>
    </row>
    <row r="32" spans="1:17">
      <c r="C32" s="157"/>
      <c r="E32" s="141"/>
      <c r="F32" s="141"/>
      <c r="G32" s="141"/>
      <c r="H32" s="141"/>
      <c r="I32" s="196"/>
      <c r="J32" s="141"/>
      <c r="K32" s="157"/>
      <c r="L32" s="141"/>
      <c r="M32" s="157"/>
      <c r="N32" s="141"/>
      <c r="O32" s="141"/>
      <c r="P32" s="141"/>
      <c r="Q32" s="117"/>
    </row>
    <row r="33" spans="5:17" s="79" customFormat="1" ht="24"/>
    <row r="34" spans="5:17" s="79" customFormat="1" ht="24"/>
    <row r="35" spans="5:17" s="79" customFormat="1" ht="24"/>
    <row r="36" spans="5:17" s="79" customFormat="1" ht="24"/>
    <row r="37" spans="5:17" s="79" customFormat="1" ht="24"/>
    <row r="38" spans="5:17" s="79" customFormat="1" ht="24"/>
    <row r="39" spans="5:17"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5:17" ht="24">
      <c r="Q40" s="77"/>
    </row>
    <row r="41" spans="5:17" ht="24">
      <c r="Q41" s="79"/>
    </row>
    <row r="42" spans="5:17" ht="24">
      <c r="Q42" s="79"/>
    </row>
  </sheetData>
  <autoFilter ref="A6:Q6" xr:uid="{00000000-0009-0000-0000-000007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29:Q29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7" fitToHeight="0" orientation="landscape" r:id="rId1"/>
  <rowBreaks count="1" manualBreakCount="1">
    <brk id="30" max="1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2"/>
  <sheetViews>
    <sheetView rightToLeft="1" view="pageBreakPreview" topLeftCell="A7" zoomScale="80" zoomScaleNormal="100" zoomScaleSheetLayoutView="80" workbookViewId="0">
      <selection activeCell="I33" sqref="I33"/>
    </sheetView>
  </sheetViews>
  <sheetFormatPr defaultColWidth="9.140625" defaultRowHeight="21.75"/>
  <cols>
    <col min="1" max="1" width="33.5703125" style="141" customWidth="1"/>
    <col min="2" max="2" width="0.5703125" style="141" customWidth="1"/>
    <col min="3" max="3" width="17.7109375" style="17" bestFit="1" customWidth="1"/>
    <col min="4" max="4" width="0.85546875" style="17" customWidth="1"/>
    <col min="5" max="5" width="25.7109375" style="17" bestFit="1" customWidth="1"/>
    <col min="6" max="6" width="0.85546875" style="17" customWidth="1"/>
    <col min="7" max="7" width="25.7109375" style="17" bestFit="1" customWidth="1"/>
    <col min="8" max="8" width="0.7109375" style="17" customWidth="1"/>
    <col min="9" max="9" width="25.140625" style="17" customWidth="1"/>
    <col min="10" max="10" width="1.42578125" style="17" customWidth="1"/>
    <col min="11" max="11" width="17.7109375" style="17" bestFit="1" customWidth="1"/>
    <col min="12" max="12" width="1.140625" style="17" customWidth="1"/>
    <col min="13" max="13" width="25.7109375" style="17" bestFit="1" customWidth="1"/>
    <col min="14" max="14" width="1" style="17" customWidth="1"/>
    <col min="15" max="15" width="25.7109375" style="17" bestFit="1" customWidth="1"/>
    <col min="16" max="16" width="1.140625" style="17" customWidth="1"/>
    <col min="17" max="17" width="25.7109375" style="17" bestFit="1" customWidth="1"/>
    <col min="18" max="18" width="10" style="141" bestFit="1" customWidth="1"/>
    <col min="19" max="19" width="13.140625" style="141" bestFit="1" customWidth="1"/>
    <col min="20" max="20" width="10.85546875" style="141" bestFit="1" customWidth="1"/>
    <col min="21" max="21" width="13.140625" style="141" bestFit="1" customWidth="1"/>
    <col min="22" max="22" width="12.140625" style="141" bestFit="1" customWidth="1"/>
    <col min="23" max="16384" width="9.140625" style="141"/>
  </cols>
  <sheetData>
    <row r="1" spans="1:20" ht="22.5">
      <c r="A1" s="284" t="s">
        <v>94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20" ht="22.5">
      <c r="A2" s="284" t="s">
        <v>57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</row>
    <row r="3" spans="1:20" ht="22.5">
      <c r="A3" s="284" t="str">
        <f>' سهام'!A3:W3</f>
        <v>برای ماه منتهی به 1402/07/30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20">
      <c r="A4" s="270" t="s">
        <v>64</v>
      </c>
      <c r="B4" s="270"/>
      <c r="C4" s="270"/>
      <c r="D4" s="270"/>
      <c r="E4" s="270"/>
      <c r="F4" s="270"/>
      <c r="G4" s="270"/>
      <c r="H4" s="270"/>
    </row>
    <row r="5" spans="1:20" ht="16.5" customHeight="1" thickBot="1">
      <c r="A5" s="123"/>
      <c r="B5" s="123"/>
      <c r="C5" s="295" t="s">
        <v>137</v>
      </c>
      <c r="D5" s="295"/>
      <c r="E5" s="295"/>
      <c r="F5" s="295"/>
      <c r="G5" s="295"/>
      <c r="H5" s="295"/>
      <c r="I5" s="295"/>
      <c r="K5" s="291" t="s">
        <v>138</v>
      </c>
      <c r="L5" s="291"/>
      <c r="M5" s="291"/>
      <c r="N5" s="291"/>
      <c r="O5" s="291"/>
      <c r="P5" s="291"/>
      <c r="Q5" s="291"/>
    </row>
    <row r="6" spans="1:20" ht="27" customHeight="1" thickBot="1">
      <c r="A6" s="147" t="s">
        <v>38</v>
      </c>
      <c r="B6" s="147"/>
      <c r="C6" s="72" t="s">
        <v>3</v>
      </c>
      <c r="D6" s="73"/>
      <c r="E6" s="74" t="s">
        <v>21</v>
      </c>
      <c r="F6" s="73"/>
      <c r="G6" s="72" t="s">
        <v>43</v>
      </c>
      <c r="H6" s="73"/>
      <c r="I6" s="75" t="s">
        <v>44</v>
      </c>
      <c r="K6" s="72" t="s">
        <v>3</v>
      </c>
      <c r="L6" s="73"/>
      <c r="M6" s="74" t="s">
        <v>21</v>
      </c>
      <c r="N6" s="73"/>
      <c r="O6" s="72" t="s">
        <v>43</v>
      </c>
      <c r="P6" s="73"/>
      <c r="Q6" s="75" t="s">
        <v>44</v>
      </c>
    </row>
    <row r="7" spans="1:20">
      <c r="A7" s="197" t="s">
        <v>117</v>
      </c>
      <c r="C7" s="58">
        <v>33664</v>
      </c>
      <c r="D7" s="58"/>
      <c r="E7" s="58">
        <v>917909272</v>
      </c>
      <c r="F7" s="58"/>
      <c r="G7" s="58">
        <v>-968439457</v>
      </c>
      <c r="H7" s="58"/>
      <c r="I7" s="58">
        <f>G7+E7</f>
        <v>-50530185</v>
      </c>
      <c r="J7" s="58"/>
      <c r="K7" s="58">
        <v>33664</v>
      </c>
      <c r="L7" s="58"/>
      <c r="M7" s="58">
        <v>917909272</v>
      </c>
      <c r="N7" s="58"/>
      <c r="O7" s="58">
        <v>-1048777109</v>
      </c>
      <c r="P7" s="58"/>
      <c r="Q7" s="58">
        <f>M7+O7</f>
        <v>-130867837</v>
      </c>
      <c r="R7" s="157"/>
      <c r="S7" s="157"/>
      <c r="T7" s="157"/>
    </row>
    <row r="8" spans="1:20">
      <c r="A8" s="197" t="s">
        <v>118</v>
      </c>
      <c r="C8" s="58">
        <v>14837776</v>
      </c>
      <c r="D8" s="58"/>
      <c r="E8" s="58">
        <v>71372788082</v>
      </c>
      <c r="F8" s="58"/>
      <c r="G8" s="58">
        <v>-71372790000</v>
      </c>
      <c r="H8" s="58"/>
      <c r="I8" s="58">
        <f t="shared" ref="I8:I24" si="0">G8+E8</f>
        <v>-1918</v>
      </c>
      <c r="J8" s="58"/>
      <c r="K8" s="58">
        <v>14837776</v>
      </c>
      <c r="L8" s="58"/>
      <c r="M8" s="58">
        <v>71372788082</v>
      </c>
      <c r="N8" s="58"/>
      <c r="O8" s="58">
        <v>-80336879712</v>
      </c>
      <c r="P8" s="58"/>
      <c r="Q8" s="58">
        <f t="shared" ref="Q8:Q24" si="1">M8+O8</f>
        <v>-8964091630</v>
      </c>
      <c r="R8" s="157"/>
      <c r="S8" s="157"/>
      <c r="T8" s="157"/>
    </row>
    <row r="9" spans="1:20">
      <c r="A9" s="197" t="s">
        <v>119</v>
      </c>
      <c r="C9" s="58">
        <v>397342</v>
      </c>
      <c r="D9" s="58"/>
      <c r="E9" s="58">
        <v>5383547622</v>
      </c>
      <c r="F9" s="58"/>
      <c r="G9" s="58">
        <v>-5649971485</v>
      </c>
      <c r="H9" s="58"/>
      <c r="I9" s="58">
        <f t="shared" si="0"/>
        <v>-266423863</v>
      </c>
      <c r="J9" s="58"/>
      <c r="K9" s="58">
        <v>397342</v>
      </c>
      <c r="L9" s="58"/>
      <c r="M9" s="58">
        <v>5383547622</v>
      </c>
      <c r="N9" s="58"/>
      <c r="O9" s="58">
        <v>-5018655633</v>
      </c>
      <c r="P9" s="58"/>
      <c r="Q9" s="58">
        <f t="shared" si="1"/>
        <v>364891989</v>
      </c>
      <c r="R9" s="157"/>
      <c r="S9" s="157"/>
      <c r="T9" s="157"/>
    </row>
    <row r="10" spans="1:20">
      <c r="A10" s="197" t="s">
        <v>96</v>
      </c>
      <c r="C10" s="58">
        <v>1006198</v>
      </c>
      <c r="D10" s="58"/>
      <c r="E10" s="58">
        <v>10512218894</v>
      </c>
      <c r="F10" s="58"/>
      <c r="G10" s="58">
        <v>-11054797877</v>
      </c>
      <c r="H10" s="58"/>
      <c r="I10" s="58">
        <f t="shared" si="0"/>
        <v>-542578983</v>
      </c>
      <c r="J10" s="58"/>
      <c r="K10" s="58">
        <v>1006198</v>
      </c>
      <c r="L10" s="58"/>
      <c r="M10" s="58">
        <v>10512218894</v>
      </c>
      <c r="N10" s="58"/>
      <c r="O10" s="58">
        <v>-11526058713</v>
      </c>
      <c r="P10" s="58"/>
      <c r="Q10" s="58">
        <f t="shared" si="1"/>
        <v>-1013839819</v>
      </c>
      <c r="R10" s="157"/>
      <c r="S10" s="157"/>
      <c r="T10" s="157"/>
    </row>
    <row r="11" spans="1:20">
      <c r="A11" s="197" t="s">
        <v>97</v>
      </c>
      <c r="C11" s="58">
        <v>1776163</v>
      </c>
      <c r="D11" s="58"/>
      <c r="E11" s="58">
        <v>5420376132</v>
      </c>
      <c r="F11" s="58"/>
      <c r="G11" s="58">
        <v>-5771253746</v>
      </c>
      <c r="H11" s="58"/>
      <c r="I11" s="58">
        <f t="shared" si="0"/>
        <v>-350877614</v>
      </c>
      <c r="J11" s="58"/>
      <c r="K11" s="58">
        <v>1776163</v>
      </c>
      <c r="L11" s="58"/>
      <c r="M11" s="58">
        <v>5420376132</v>
      </c>
      <c r="N11" s="58"/>
      <c r="O11" s="58">
        <v>-6561813559</v>
      </c>
      <c r="P11" s="58"/>
      <c r="Q11" s="58">
        <f t="shared" si="1"/>
        <v>-1141437427</v>
      </c>
      <c r="R11" s="157"/>
      <c r="S11" s="157"/>
      <c r="T11" s="157"/>
    </row>
    <row r="12" spans="1:20">
      <c r="A12" s="197" t="s">
        <v>121</v>
      </c>
      <c r="C12" s="58">
        <v>89099</v>
      </c>
      <c r="D12" s="58"/>
      <c r="E12" s="58">
        <v>1928144106</v>
      </c>
      <c r="F12" s="58"/>
      <c r="G12" s="58">
        <v>-2151337636</v>
      </c>
      <c r="H12" s="58"/>
      <c r="I12" s="58">
        <f t="shared" si="0"/>
        <v>-223193530</v>
      </c>
      <c r="J12" s="58"/>
      <c r="K12" s="58">
        <v>89099</v>
      </c>
      <c r="L12" s="58"/>
      <c r="M12" s="58">
        <v>1928144106</v>
      </c>
      <c r="N12" s="58"/>
      <c r="O12" s="58">
        <v>-2063079002</v>
      </c>
      <c r="P12" s="58"/>
      <c r="Q12" s="58">
        <f t="shared" si="1"/>
        <v>-134934896</v>
      </c>
      <c r="R12" s="157"/>
      <c r="S12" s="157"/>
      <c r="T12" s="157"/>
    </row>
    <row r="13" spans="1:20">
      <c r="A13" s="197" t="s">
        <v>98</v>
      </c>
      <c r="C13" s="58">
        <v>550039</v>
      </c>
      <c r="D13" s="58"/>
      <c r="E13" s="58">
        <v>11186837847</v>
      </c>
      <c r="F13" s="58"/>
      <c r="G13" s="58">
        <v>-11404123018</v>
      </c>
      <c r="H13" s="58"/>
      <c r="I13" s="58">
        <f t="shared" si="0"/>
        <v>-217285171</v>
      </c>
      <c r="J13" s="58"/>
      <c r="K13" s="58">
        <v>550039</v>
      </c>
      <c r="L13" s="58"/>
      <c r="M13" s="58">
        <v>11186837847</v>
      </c>
      <c r="N13" s="58"/>
      <c r="O13" s="58">
        <v>-11905729714</v>
      </c>
      <c r="P13" s="58"/>
      <c r="Q13" s="58">
        <f t="shared" si="1"/>
        <v>-718891867</v>
      </c>
      <c r="R13" s="157"/>
      <c r="S13" s="157"/>
      <c r="T13" s="157"/>
    </row>
    <row r="14" spans="1:20">
      <c r="A14" s="197" t="s">
        <v>99</v>
      </c>
      <c r="C14" s="58">
        <v>306155</v>
      </c>
      <c r="D14" s="58"/>
      <c r="E14" s="58">
        <v>5770160846</v>
      </c>
      <c r="F14" s="58"/>
      <c r="G14" s="58">
        <v>-6309324870</v>
      </c>
      <c r="H14" s="58"/>
      <c r="I14" s="58">
        <f t="shared" si="0"/>
        <v>-539164024</v>
      </c>
      <c r="J14" s="58"/>
      <c r="K14" s="58">
        <v>306155</v>
      </c>
      <c r="L14" s="58"/>
      <c r="M14" s="58">
        <v>5770160846</v>
      </c>
      <c r="N14" s="58"/>
      <c r="O14" s="58">
        <v>-7209010386</v>
      </c>
      <c r="P14" s="58"/>
      <c r="Q14" s="58">
        <f t="shared" si="1"/>
        <v>-1438849540</v>
      </c>
      <c r="R14" s="157"/>
      <c r="S14" s="157"/>
      <c r="T14" s="157"/>
    </row>
    <row r="15" spans="1:20">
      <c r="A15" s="197" t="s">
        <v>100</v>
      </c>
      <c r="C15" s="58">
        <v>427232</v>
      </c>
      <c r="D15" s="58"/>
      <c r="E15" s="58">
        <v>6569953833</v>
      </c>
      <c r="F15" s="58"/>
      <c r="G15" s="58">
        <v>-6710066460</v>
      </c>
      <c r="H15" s="58"/>
      <c r="I15" s="58">
        <f t="shared" si="0"/>
        <v>-140112627</v>
      </c>
      <c r="J15" s="58"/>
      <c r="K15" s="58">
        <v>427232</v>
      </c>
      <c r="L15" s="58"/>
      <c r="M15" s="58">
        <v>6569953833</v>
      </c>
      <c r="N15" s="58"/>
      <c r="O15" s="58">
        <v>-8221261204</v>
      </c>
      <c r="P15" s="58"/>
      <c r="Q15" s="58">
        <f t="shared" si="1"/>
        <v>-1651307371</v>
      </c>
      <c r="R15" s="157"/>
      <c r="S15" s="157"/>
      <c r="T15" s="157"/>
    </row>
    <row r="16" spans="1:20">
      <c r="A16" s="197" t="s">
        <v>122</v>
      </c>
      <c r="C16" s="58">
        <v>214225</v>
      </c>
      <c r="D16" s="58"/>
      <c r="E16" s="58">
        <v>3094168752</v>
      </c>
      <c r="F16" s="58"/>
      <c r="G16" s="58">
        <v>-3202618052</v>
      </c>
      <c r="H16" s="58"/>
      <c r="I16" s="58">
        <f t="shared" si="0"/>
        <v>-108449300</v>
      </c>
      <c r="J16" s="58"/>
      <c r="K16" s="58">
        <v>214225</v>
      </c>
      <c r="L16" s="58"/>
      <c r="M16" s="58">
        <v>3094168752</v>
      </c>
      <c r="N16" s="58"/>
      <c r="O16" s="58">
        <v>-3257432044</v>
      </c>
      <c r="P16" s="58"/>
      <c r="Q16" s="58">
        <f t="shared" si="1"/>
        <v>-163263292</v>
      </c>
      <c r="R16" s="157"/>
      <c r="S16" s="157"/>
      <c r="T16" s="157"/>
    </row>
    <row r="17" spans="1:20">
      <c r="A17" s="197" t="s">
        <v>130</v>
      </c>
      <c r="C17" s="58">
        <v>5650000</v>
      </c>
      <c r="D17" s="58"/>
      <c r="E17" s="58">
        <v>30272301675</v>
      </c>
      <c r="F17" s="58"/>
      <c r="G17" s="58">
        <v>-38247564825</v>
      </c>
      <c r="H17" s="58"/>
      <c r="I17" s="58">
        <f t="shared" si="0"/>
        <v>-7975263150</v>
      </c>
      <c r="J17" s="58"/>
      <c r="K17" s="58">
        <v>5650000</v>
      </c>
      <c r="L17" s="58"/>
      <c r="M17" s="58">
        <v>30272301675</v>
      </c>
      <c r="N17" s="58"/>
      <c r="O17" s="58">
        <v>-38159404804</v>
      </c>
      <c r="P17" s="58"/>
      <c r="Q17" s="58">
        <f t="shared" si="1"/>
        <v>-7887103129</v>
      </c>
      <c r="R17" s="157"/>
      <c r="S17" s="157"/>
      <c r="T17" s="157"/>
    </row>
    <row r="18" spans="1:20">
      <c r="A18" s="197" t="s">
        <v>123</v>
      </c>
      <c r="C18" s="58">
        <v>7881</v>
      </c>
      <c r="D18" s="58"/>
      <c r="E18" s="58">
        <v>627198694</v>
      </c>
      <c r="F18" s="58"/>
      <c r="G18" s="58">
        <v>-639733268</v>
      </c>
      <c r="H18" s="58"/>
      <c r="I18" s="58">
        <f t="shared" si="0"/>
        <v>-12534574</v>
      </c>
      <c r="J18" s="58"/>
      <c r="K18" s="58">
        <v>7881</v>
      </c>
      <c r="L18" s="58"/>
      <c r="M18" s="58">
        <v>627198694</v>
      </c>
      <c r="N18" s="58"/>
      <c r="O18" s="58">
        <v>-756434220</v>
      </c>
      <c r="P18" s="58"/>
      <c r="Q18" s="58">
        <f t="shared" si="1"/>
        <v>-129235526</v>
      </c>
      <c r="R18" s="157"/>
      <c r="S18" s="157"/>
      <c r="T18" s="157"/>
    </row>
    <row r="19" spans="1:20">
      <c r="A19" s="197" t="s">
        <v>124</v>
      </c>
      <c r="C19" s="58">
        <v>79954</v>
      </c>
      <c r="D19" s="58"/>
      <c r="E19" s="58">
        <v>1829589863</v>
      </c>
      <c r="F19" s="58"/>
      <c r="G19" s="58">
        <v>-1948807274</v>
      </c>
      <c r="H19" s="58"/>
      <c r="I19" s="58">
        <f t="shared" si="0"/>
        <v>-119217411</v>
      </c>
      <c r="J19" s="58"/>
      <c r="K19" s="58">
        <v>79954</v>
      </c>
      <c r="L19" s="58"/>
      <c r="M19" s="58">
        <v>1829589863</v>
      </c>
      <c r="N19" s="58"/>
      <c r="O19" s="58">
        <v>-2038619608</v>
      </c>
      <c r="P19" s="58"/>
      <c r="Q19" s="58">
        <f t="shared" si="1"/>
        <v>-209029745</v>
      </c>
      <c r="R19" s="157"/>
      <c r="S19" s="157"/>
      <c r="T19" s="157"/>
    </row>
    <row r="20" spans="1:20">
      <c r="A20" s="197" t="s">
        <v>101</v>
      </c>
      <c r="C20" s="58">
        <v>185640</v>
      </c>
      <c r="D20" s="58"/>
      <c r="E20" s="58">
        <v>8110332678</v>
      </c>
      <c r="F20" s="58"/>
      <c r="G20" s="58">
        <v>-8408232738</v>
      </c>
      <c r="H20" s="58"/>
      <c r="I20" s="58">
        <f t="shared" si="0"/>
        <v>-297900060</v>
      </c>
      <c r="J20" s="58"/>
      <c r="K20" s="58">
        <v>185640</v>
      </c>
      <c r="L20" s="58"/>
      <c r="M20" s="58">
        <v>8110332678</v>
      </c>
      <c r="N20" s="58"/>
      <c r="O20" s="58">
        <v>-10733879251</v>
      </c>
      <c r="P20" s="58"/>
      <c r="Q20" s="58">
        <f t="shared" si="1"/>
        <v>-2623546573</v>
      </c>
      <c r="R20" s="157"/>
      <c r="S20" s="157"/>
      <c r="T20" s="157"/>
    </row>
    <row r="21" spans="1:20">
      <c r="A21" s="197" t="s">
        <v>102</v>
      </c>
      <c r="C21" s="58">
        <v>345937</v>
      </c>
      <c r="D21" s="58"/>
      <c r="E21" s="58">
        <v>8535068714</v>
      </c>
      <c r="F21" s="58"/>
      <c r="G21" s="58">
        <v>-9008990611</v>
      </c>
      <c r="H21" s="58"/>
      <c r="I21" s="58">
        <f t="shared" si="0"/>
        <v>-473921897</v>
      </c>
      <c r="J21" s="58"/>
      <c r="K21" s="58">
        <v>345937</v>
      </c>
      <c r="L21" s="58"/>
      <c r="M21" s="58">
        <v>8535068714</v>
      </c>
      <c r="N21" s="58"/>
      <c r="O21" s="58">
        <v>-11658798133</v>
      </c>
      <c r="P21" s="58"/>
      <c r="Q21" s="58">
        <f t="shared" si="1"/>
        <v>-3123729419</v>
      </c>
      <c r="R21" s="157"/>
      <c r="S21" s="157"/>
      <c r="T21" s="157"/>
    </row>
    <row r="22" spans="1:20">
      <c r="A22" s="197" t="s">
        <v>125</v>
      </c>
      <c r="C22" s="58">
        <v>4559</v>
      </c>
      <c r="D22" s="58"/>
      <c r="E22" s="58">
        <v>119550839</v>
      </c>
      <c r="F22" s="58"/>
      <c r="G22" s="58">
        <v>-131152435</v>
      </c>
      <c r="H22" s="58"/>
      <c r="I22" s="58">
        <f t="shared" si="0"/>
        <v>-11601596</v>
      </c>
      <c r="J22" s="58"/>
      <c r="K22" s="58">
        <v>4559</v>
      </c>
      <c r="L22" s="58"/>
      <c r="M22" s="58">
        <v>119550839</v>
      </c>
      <c r="N22" s="58"/>
      <c r="O22" s="58">
        <v>-119097372</v>
      </c>
      <c r="P22" s="58"/>
      <c r="Q22" s="58">
        <f t="shared" si="1"/>
        <v>453467</v>
      </c>
      <c r="R22" s="157"/>
      <c r="S22" s="157"/>
      <c r="T22" s="157"/>
    </row>
    <row r="23" spans="1:20">
      <c r="A23" s="197" t="s">
        <v>103</v>
      </c>
      <c r="C23" s="58">
        <v>543303</v>
      </c>
      <c r="D23" s="58"/>
      <c r="E23" s="58">
        <v>10131719717</v>
      </c>
      <c r="F23" s="58"/>
      <c r="G23" s="58">
        <v>-10648870539</v>
      </c>
      <c r="H23" s="58"/>
      <c r="I23" s="58">
        <f t="shared" si="0"/>
        <v>-517150822</v>
      </c>
      <c r="J23" s="58"/>
      <c r="K23" s="58">
        <v>543303</v>
      </c>
      <c r="L23" s="58"/>
      <c r="M23" s="58">
        <v>10131719717</v>
      </c>
      <c r="N23" s="58"/>
      <c r="O23" s="58">
        <v>-11834777734</v>
      </c>
      <c r="P23" s="58"/>
      <c r="Q23" s="58">
        <f t="shared" si="1"/>
        <v>-1703058017</v>
      </c>
      <c r="R23" s="157"/>
      <c r="S23" s="157"/>
      <c r="T23" s="157"/>
    </row>
    <row r="24" spans="1:20">
      <c r="A24" s="197" t="s">
        <v>104</v>
      </c>
      <c r="C24" s="58">
        <v>2845502</v>
      </c>
      <c r="D24" s="58"/>
      <c r="E24" s="58">
        <v>11090827926</v>
      </c>
      <c r="F24" s="58"/>
      <c r="G24" s="58">
        <v>-10990937975</v>
      </c>
      <c r="H24" s="58"/>
      <c r="I24" s="58">
        <f t="shared" si="0"/>
        <v>99889951</v>
      </c>
      <c r="J24" s="58"/>
      <c r="K24" s="58">
        <v>2845502</v>
      </c>
      <c r="L24" s="58"/>
      <c r="M24" s="58">
        <v>11090827926</v>
      </c>
      <c r="N24" s="58"/>
      <c r="O24" s="58">
        <v>-9969156623</v>
      </c>
      <c r="P24" s="58"/>
      <c r="Q24" s="58">
        <f t="shared" si="1"/>
        <v>1121671303</v>
      </c>
      <c r="R24" s="157"/>
      <c r="S24" s="157"/>
      <c r="T24" s="157"/>
    </row>
    <row r="25" spans="1:20" ht="23.25" thickBot="1">
      <c r="A25" s="197"/>
      <c r="B25" s="197"/>
      <c r="C25" s="197"/>
      <c r="D25" s="197"/>
      <c r="E25" s="198">
        <f>SUM(E7:E24)</f>
        <v>192872695492</v>
      </c>
      <c r="F25" s="76"/>
      <c r="G25" s="198">
        <f>SUM(G7:G24)</f>
        <v>-204619012266</v>
      </c>
      <c r="H25" s="76"/>
      <c r="I25" s="198">
        <f>SUM(I7:I24)</f>
        <v>-11746316774</v>
      </c>
      <c r="J25" s="76"/>
      <c r="K25" s="58"/>
      <c r="L25" s="76"/>
      <c r="M25" s="198">
        <f>SUM(M7:M24)</f>
        <v>192872695492</v>
      </c>
      <c r="N25" s="76"/>
      <c r="O25" s="198">
        <f>SUM(O7:O24)</f>
        <v>-222418864821</v>
      </c>
      <c r="P25" s="76"/>
      <c r="Q25" s="198">
        <f>SUM(Q7:Q24)</f>
        <v>-29546169329</v>
      </c>
      <c r="R25" s="157"/>
      <c r="S25" s="157"/>
      <c r="T25" s="157"/>
    </row>
    <row r="26" spans="1:20" ht="23.25" thickTop="1">
      <c r="A26" s="123"/>
      <c r="B26" s="123"/>
      <c r="C26" s="134"/>
      <c r="D26" s="123"/>
      <c r="E26" s="100"/>
      <c r="F26" s="76"/>
      <c r="G26" s="100"/>
      <c r="H26" s="76"/>
      <c r="I26" s="100"/>
      <c r="J26" s="76"/>
      <c r="K26" s="134"/>
      <c r="L26" s="76"/>
      <c r="M26" s="100"/>
      <c r="N26" s="76"/>
      <c r="O26" s="100"/>
      <c r="P26" s="76"/>
      <c r="Q26" s="100"/>
      <c r="R26" s="157"/>
      <c r="S26" s="157"/>
      <c r="T26" s="157"/>
    </row>
    <row r="27" spans="1:20" ht="22.5">
      <c r="A27" s="123"/>
      <c r="B27" s="123"/>
      <c r="C27" s="134"/>
      <c r="D27" s="123"/>
      <c r="E27" s="100"/>
      <c r="F27" s="76"/>
      <c r="G27" s="100"/>
      <c r="H27" s="76"/>
      <c r="I27" s="100"/>
      <c r="J27" s="76"/>
      <c r="K27" s="134"/>
      <c r="L27" s="76"/>
      <c r="M27" s="100"/>
      <c r="N27" s="76"/>
      <c r="O27" s="100"/>
      <c r="P27" s="76"/>
      <c r="Q27" s="100"/>
      <c r="R27" s="157"/>
      <c r="S27" s="157"/>
      <c r="T27" s="157"/>
    </row>
    <row r="28" spans="1:20" ht="7.5" customHeight="1">
      <c r="A28" s="123"/>
      <c r="B28" s="123"/>
    </row>
    <row r="29" spans="1:20" ht="24.75" customHeight="1">
      <c r="A29" s="292" t="s">
        <v>45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4"/>
    </row>
    <row r="30" spans="1:20">
      <c r="Q30" s="195"/>
    </row>
    <row r="31" spans="1:20" s="77" customFormat="1" ht="24"/>
    <row r="32" spans="1:20">
      <c r="A32" s="58"/>
      <c r="C32" s="141"/>
      <c r="D32" s="141"/>
      <c r="E32" s="141"/>
      <c r="F32" s="141"/>
      <c r="G32" s="141"/>
      <c r="H32" s="141"/>
      <c r="I32" s="157"/>
      <c r="J32" s="141"/>
      <c r="K32" s="141"/>
      <c r="L32" s="141"/>
      <c r="M32" s="141"/>
      <c r="N32" s="141"/>
      <c r="O32" s="141"/>
      <c r="P32" s="141"/>
      <c r="Q32" s="157"/>
    </row>
    <row r="33" spans="1:17">
      <c r="A33" s="133"/>
      <c r="C33" s="58"/>
      <c r="D33" s="58"/>
      <c r="E33" s="199"/>
      <c r="F33" s="58"/>
      <c r="G33" s="199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s="77" customFormat="1" ht="24">
      <c r="I34" s="70"/>
      <c r="J34" s="79"/>
      <c r="K34" s="79"/>
      <c r="L34" s="79"/>
      <c r="M34" s="79"/>
      <c r="N34" s="79"/>
      <c r="O34" s="79"/>
      <c r="P34" s="79"/>
      <c r="Q34" s="70"/>
    </row>
    <row r="35" spans="1:17" s="77" customFormat="1" ht="24">
      <c r="I35" s="58"/>
      <c r="Q35" s="58"/>
    </row>
    <row r="36" spans="1:17" s="77" customFormat="1" ht="24">
      <c r="I36" s="70"/>
      <c r="Q36" s="70"/>
    </row>
    <row r="37" spans="1:17" s="77" customFormat="1" ht="24"/>
    <row r="38" spans="1:17" s="77" customFormat="1" ht="24"/>
    <row r="39" spans="1:17" s="77" customFormat="1" ht="24"/>
    <row r="40" spans="1:17" s="77" customFormat="1" ht="24"/>
    <row r="41" spans="1:17" s="77" customFormat="1" ht="24"/>
    <row r="42" spans="1:17" s="77" customFormat="1" ht="24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29:Q29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روکش</vt:lpstr>
      <vt:lpstr> سهام</vt:lpstr>
      <vt:lpstr>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Fatemeh Bakhtiari</cp:lastModifiedBy>
  <cp:lastPrinted>2023-10-25T16:54:14Z</cp:lastPrinted>
  <dcterms:created xsi:type="dcterms:W3CDTF">2017-11-22T14:26:20Z</dcterms:created>
  <dcterms:modified xsi:type="dcterms:W3CDTF">2023-11-01T12:24:01Z</dcterms:modified>
</cp:coreProperties>
</file>